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80" yWindow="65416" windowWidth="13020" windowHeight="8925" activeTab="0"/>
  </bookViews>
  <sheets>
    <sheet name=" THU HOI 1" sheetId="1" r:id="rId1"/>
  </sheets>
  <definedNames>
    <definedName name="_xlnm.Print_Titles" localSheetId="0">' THU HOI 1'!$4:$5</definedName>
  </definedNames>
  <calcPr fullCalcOnLoad="1"/>
  <oleSize ref="A1:HY418"/>
</workbook>
</file>

<file path=xl/comments1.xml><?xml version="1.0" encoding="utf-8"?>
<comments xmlns="http://schemas.openxmlformats.org/spreadsheetml/2006/main">
  <authors>
    <author>Ngoc Minh</author>
  </authors>
  <commentList>
    <comment ref="B97" authorId="0">
      <text>
        <r>
          <rPr>
            <b/>
            <sz val="9"/>
            <rFont val="Tahoma"/>
            <family val="2"/>
          </rPr>
          <t>Ngoc Minh:</t>
        </r>
        <r>
          <rPr>
            <sz val="9"/>
            <rFont val="Tahoma"/>
            <family val="2"/>
          </rPr>
          <t xml:space="preserve">
Xây dựng bến xe huyện Trạm Tấu
Từ trục đường vào 30 m</t>
        </r>
      </text>
    </comment>
  </commentList>
</comments>
</file>

<file path=xl/sharedStrings.xml><?xml version="1.0" encoding="utf-8"?>
<sst xmlns="http://schemas.openxmlformats.org/spreadsheetml/2006/main" count="1692" uniqueCount="924">
  <si>
    <t>Văn Bản số 25/DAGN 2 của Ban QLDA của BQLGĐ2 về việc xây dựng kế hoạch 6 tháng cuối năm 2015 và kế hoạch 2016; Quyết định số 32/QĐ-UBND ngày 15/1/2015 của UBND tỉnh Yên Bái về việc chuyển tiếp vốn</t>
  </si>
  <si>
    <t>Quyết định số 888/QĐ-UBND ngày 05/6/2012 của Ủy ban nhân dân huyện Văn Yên về việc Phê duyệt quy hoạch xây dụng nông thôn mới</t>
  </si>
  <si>
    <t xml:space="preserve"> Xã Mỏ Vàng</t>
  </si>
  <si>
    <t xml:space="preserve">Công văn số 35/CV-KHTK của Công ty khoáng sản tỉnh Yên Bái về việc đăng ký nhu cầu sử dụng đất năm 2016, di chuyển nhà máy graphit, biên bản kiểm tra của sở Tài nguyên và Môi Trường Tỉnh Yên Bái ngày 04/ 03/2015 </t>
  </si>
  <si>
    <t xml:space="preserve"> Cầu Yên Phú - Đại Phác </t>
  </si>
  <si>
    <t>Văn bản đăng ký nhu cầu sử dụng đất thực hiện dự án của BQLDA đầu tư và xây dưng huyện Văn Yên</t>
  </si>
  <si>
    <t>Mở rộng Trường tiểu học Trung Tâm</t>
  </si>
  <si>
    <t>Thôn Cửa Ngòi, xã Hoàng Thắng</t>
  </si>
  <si>
    <t xml:space="preserve">Quyết định số 892/QĐ-UBND ngày 05/6/2012 của Ủy ban nhân dân huyện Văn Yên về việc Phê duyệt quy hoạch xây dụng nông thôn mới </t>
  </si>
  <si>
    <t xml:space="preserve">Quyết định số 880/QĐ-UBND ngày 05/6/2012 của Ủy ban nhân dân huyện Văn Yên về việc Phê duyệt quy hoạch xây dụng nông thôn mới </t>
  </si>
  <si>
    <t>Xây dựng công trình đường Quốc Lộ 70 với đường cao tốc Nội Bài - Lào Cai (đoạn Lâm Giang - Khánh Hòa)</t>
  </si>
  <si>
    <t>Sở Giao thông 
vận tải tỉnh Yên Bái</t>
  </si>
  <si>
    <t>Công văn số 1471/SGTVT-KHTK của Sở giao thông về việc Lập sử dụng đất năm 2016</t>
  </si>
  <si>
    <t>Xã Phong Dụ Thượng</t>
  </si>
  <si>
    <t xml:space="preserve">Công ty CP đầu tư Xây dựng Trường Thành </t>
  </si>
  <si>
    <t>Công văn số 30 /CV-TT của công ty CP Xây dựng Trường Thành về việc đăng ký nhu cầu sử dụng đất năm 2016</t>
  </si>
  <si>
    <t>Xây dựng Cải Tạo lưới điện trung hạ áp tỉnh Yên Bái. Thuộc dự án: Giảm cường độ phat thải trong cung cấp năng lượng điện khu vực Miền Bắc</t>
  </si>
  <si>
    <t>Các xã: Sơn Thịnh, Tân Thịnh,Phúc Sơn, Nậm Búng, Minh An, Phù Nham, Nghĩa Tâm, Đại Lịch, Thượng Bằng La, Gia Hội, Tú Lệ</t>
  </si>
  <si>
    <t xml:space="preserve">
Căn cứ văn bản số 261/UBND-XD ngày 11/02/2015 của UBND tỉnh Yên Bái về việc hỗ trợ kinh phí để triển khai thự hiện bảo đảm an toàn các hồ chứa nước trên địa bàn tỉnh Yên Bái; Căn cứ văn bản số 8751/ BKHĐT – KTNN ngày 29/10/2015 của Bộ kế hoạch và Đầu tư về việc thẩm định nguồn vốn NSTW dự án bố trí dân cư vùng thiên tai, lũ ống, lũ quét và sạt lở đất trên địa bàn các huyện tỉnh Yên Bái;
</t>
  </si>
  <si>
    <t>Thị trấn Mậu A</t>
  </si>
  <si>
    <t>Quyết định số 347/QĐ-UBND ngày 22/3/2010 của Ủy ban nhân dân tỉnh Yên Bái về việc Phê duyệt quy hoạch sử dụng đất chi tiết đến năm 2015, và kế hoạch sử dụng đất chi tiết đến năm 2010 của thị trấn Mậu A, huyện Văn Yên</t>
  </si>
  <si>
    <t xml:space="preserve">Xã Dế Xu Phình
</t>
  </si>
  <si>
    <t>Xã La Pán Tẩn</t>
  </si>
  <si>
    <t>Công ty Điện Lực tỉnh Yên Bái - Tổng Công ty Điện Lực Miền Bắc</t>
  </si>
  <si>
    <t xml:space="preserve"> Quyết định số 2187/QĐ-EVN ngày 24/09/2013 của tổng công ty Điện Lực tỉnh Miền Bắc</t>
  </si>
  <si>
    <t>Chống quá tải lưới điện các xã, huyện Văn Yên</t>
  </si>
  <si>
    <t>TTPTQĐ tỉnh Yên Bái; Ủy ban nhân dân huyện Lục Yên</t>
  </si>
  <si>
    <t>Thị trấn Yên Thế</t>
  </si>
  <si>
    <t>Xã Hưng Khánh</t>
  </si>
  <si>
    <t>TTPTQĐ tỉnh Yên Bái; Ủy ban nhân dân huyện Trấn Yên</t>
  </si>
  <si>
    <t>Xã Cảm
 Nhân</t>
  </si>
  <si>
    <t>TTPTQĐ tỉnh Yên Bái; Ủy ban nhân dân huyện Yên Bình</t>
  </si>
  <si>
    <t>Mỏ quặng chì kẽm Công ty Thịnh Đạt</t>
  </si>
  <si>
    <t>Công ty TNHH Quang Đạt</t>
  </si>
  <si>
    <r>
      <t>Giấy chứng nhận đầu tư điều chỉnh số 161 031 000 
007 ngày 06/4/2012 của UBND tỉnh Yên Bái. </t>
    </r>
    <r>
      <rPr>
        <sz val="12"/>
        <rFont val="Times New Roman"/>
        <family val="0"/>
      </rPr>
      <t xml:space="preserve">Giấy 
phép khai thác khoáng sản số 101/GP-UBND 
ngày 28/1/2010 của UBND tỉnh Yên Bái. </t>
    </r>
  </si>
  <si>
    <t>Dự án xây dựng công trình phục vụ sinh hoạt chung của cộng đồng dân cư, dự án tái định cư, nhà ở cho sinh viên, nhà ở xã hội, nhà ở công vụ, xây dựng công trình của cơ sở tôn giáo, khu văn hóa, thể thao, vui chơi giải trí phục vụ công cộng, chợ, nghĩa trang, nghĩa địa, nhà tang lễ, nhà hỏa táng</t>
  </si>
  <si>
    <t>Dự án khai thác khoáng sản được cơ quan có thẩm quyền cấp phép, trừ trường hợp khai thác khoảng sản làm vật liệu xây dựng thông thường, than bùn, khoáng sản tại các khu có khoáng sản phân tán, nhỏ lẻ, và khai thác khoáng sản tận thu.</t>
  </si>
  <si>
    <t>Văn bản số 975/SNN-KH ngày 6/11/2015 về việc lập kế hoạch sử dụng đất 2016 và danh mục cần thu hồi đất, chuyển mục đích sử dụng đất trồng lúa, rừng phòng hộ, đất rừng đặc dụng</t>
  </si>
  <si>
    <t>Xây dựng mương (Bản Màng Mủ A, B)</t>
  </si>
  <si>
    <t>Xây dựng chợ TT xã (Bản Dế Xu Phình A)</t>
  </si>
  <si>
    <t>Chợ gia súc</t>
  </si>
  <si>
    <t>Xã Nậm Khắt</t>
  </si>
  <si>
    <t>Văn bản số 2528/UBND-XD ngày 30/10/2015 của UBND tỉnh Yên Bái</t>
  </si>
  <si>
    <t>Khu khai thác đá ốp lát (Thôn Đề Chơ)</t>
  </si>
  <si>
    <t>Khu khai thác đá Thạch Anh (Thôn Nhì Trên)</t>
  </si>
  <si>
    <t>Xây dựng nhà công vụ Ủy ban nhân dân huyện  (Tổ 8 )</t>
  </si>
  <si>
    <t>Mở rộng điểm trường Mầm non chính Chế Tạo (Bản Chế Tạo)</t>
  </si>
  <si>
    <t>Nhà bán trú trường Phổ thông dân tộc bán trú Trung học La Pán Tẩn</t>
  </si>
  <si>
    <t>Mở rộng đường liên thôn bản (tuyến Xéo Dì Hồ B - Đề Sủa)</t>
  </si>
  <si>
    <t>Mở rộng chợ trung tâm thị trấn (Tổ 4 )</t>
  </si>
  <si>
    <t>Ủy ban nhân dân huyện  Mù Cang Chải</t>
  </si>
  <si>
    <t>Ủy ban nhân dân huyện  Trạm Tấu</t>
  </si>
  <si>
    <t>Ủy ban nhân dân huyện  Lục Yên</t>
  </si>
  <si>
    <t xml:space="preserve">Ủy ban nhân dân huyện </t>
  </si>
  <si>
    <t>Thị trấn Mù Cang Chải</t>
  </si>
  <si>
    <t>Thị trấn Mù Cang Chải, Nậm Khắt, Cao Phạ</t>
  </si>
  <si>
    <t>Ủy ban nhân dân xã Nậm Có</t>
  </si>
  <si>
    <t>Ủy ban nhân dân xã Kim Nọi</t>
  </si>
  <si>
    <t>Ủy ban nhân dân xã Cao Phạ</t>
  </si>
  <si>
    <t>Ủy ban nhân dân xã Khao Mang</t>
  </si>
  <si>
    <t>Ủy ban nhân dân xã Lao Chải</t>
  </si>
  <si>
    <t>Ủy ban nhân dân xã Mồ Dề</t>
  </si>
  <si>
    <t>Ủy ban nhân dân xã Púng Luông</t>
  </si>
  <si>
    <t>Ủy ban nhân dân xã Dế Xu Phình</t>
  </si>
  <si>
    <t>Ủy ban nhân dân xã Hồ Bốn</t>
  </si>
  <si>
    <t>Ủy ban nhân dân xã Nậm Khắt</t>
  </si>
  <si>
    <t>Ủy ban nhân dân xã Nghĩa Phúc</t>
  </si>
  <si>
    <t>Ủy ban nhân dân xã Giới Phiên</t>
  </si>
  <si>
    <t>Ủy ban nhân dân xã Minh Bảo</t>
  </si>
  <si>
    <t>Ủy ban nhân dân xã Âu Lâu</t>
  </si>
  <si>
    <t>Ủy ban nhân dân thị trấn Mù Cang chải</t>
  </si>
  <si>
    <t>Ủy ban nhân dân thị trấn Mù Cang Chải</t>
  </si>
  <si>
    <t>Mở rộng đường liên thôn bản (tuyến Hú Trù Lình - Dào Cu Nha)</t>
  </si>
  <si>
    <t>Xây dựng nhà văn hóa cộng đồng tại tổ 6, tổ 8, thị trấn Mù Cang Chải</t>
  </si>
  <si>
    <t>Xây dựng nhà văn hóa trên địa bàn các xã</t>
  </si>
  <si>
    <t>Các xã: Dế Xu Phình, Hồ Bốn, Kim Nọi, Lao Chải</t>
  </si>
  <si>
    <t>Ủy ban nhân dân các xã:Dế Xu Phình, Hồ Bốn, Kim Nọi, Lao Chải</t>
  </si>
  <si>
    <t>Xây dựng nghĩa trang  (Bản Sáng Nhù)</t>
  </si>
  <si>
    <t>Xã Hồ Bốn, thị trấn Mù Cang Chải</t>
  </si>
  <si>
    <t>Dự án nâng cấp Quốc lộ 37 đoạn Km 330 - Km 340 tỉnh Yên Bái</t>
  </si>
  <si>
    <t>Xã Cát Thịnh, Thượng Bằng La, TTNT Trần Phú</t>
  </si>
  <si>
    <t>Sở Giao thông Vận tải tỉnh Yên Bái</t>
  </si>
  <si>
    <t>Quyết định 3910/QĐ-BGTVT ngày 30/12/2009 của Bộ trưởng Bộ Giao thông Vận tải</t>
  </si>
  <si>
    <t>Dự án nâng cấp Quốc lộ 32 đoạn Km 172 - Km 200+300 tỉnh Yên Bái</t>
  </si>
  <si>
    <t>TTNT Nghĩa Lộ, xã Cát Thịnh, Đồng Khê, Suối Bu, Sơn Thịnh, Phù Nham, Thanh Lương</t>
  </si>
  <si>
    <t>Quyết định 3911/QĐ-BGTVT ngày 30/12/2009 của Bộ trưởng Bộ Giao thông Vận tải</t>
  </si>
  <si>
    <t>Giáo họ Liên Sơn</t>
  </si>
  <si>
    <t>Khu vui chơi giải trí</t>
  </si>
  <si>
    <t>Công ty TNHH Nghĩa Văn</t>
  </si>
  <si>
    <t xml:space="preserve">Văn bản số 528/CV-UBND ngày 20/11/2015 của UBND huyện Văn Chấn về việc đầu tư xây dựng bể bơi đa năng khu trung tâm TTNT Nghĩa Lộ </t>
  </si>
  <si>
    <t>Công ty TNHH 1 Thành viên phát triển số I</t>
  </si>
  <si>
    <t>VC92</t>
  </si>
  <si>
    <t>SKS</t>
  </si>
  <si>
    <t>Xây dựng trụ sở bảo hiểm xã hội huyện Trấn Yên</t>
  </si>
  <si>
    <t>Bảo Hiểm xã Hội Việt Nam</t>
  </si>
  <si>
    <t>- Quyết định số 610/QĐ-BHXH ngày 27/5/2015 của Bảo Hiểm xã hội Việt nam về phê duyệt danh mục dự án đầu tư ngành Bảo Hiểm xã hội năm 2016.</t>
  </si>
  <si>
    <t>Xây dựng trụ sở chi cục thống kê huyện Trấn Yên</t>
  </si>
  <si>
    <t>Chi cục Thống kê huyện Trấn Yên</t>
  </si>
  <si>
    <t>Văn bản số 112/CV- TK ngày 24/9/2015 của Chi cục thống kê huyện Trấn Yên về việc đăng ký nhu cầu sử dụng đất giai đoạn 2016-2020</t>
  </si>
  <si>
    <t>Xây dựng trụ sở Ngân hàng chính sách xã hội huyện Trấn Yên</t>
  </si>
  <si>
    <t>PGD Ngân hàng chính sách xã hội huyện Trấn Yên</t>
  </si>
  <si>
    <t>341</t>
  </si>
  <si>
    <t>342</t>
  </si>
  <si>
    <t>343</t>
  </si>
  <si>
    <t>344</t>
  </si>
  <si>
    <t>Tổng cộng có 362 dự án</t>
  </si>
  <si>
    <t>Xã Hán Đà</t>
  </si>
  <si>
    <t>Xã Cẩm Ân</t>
  </si>
  <si>
    <t>Xã Vĩnh Kiên</t>
  </si>
  <si>
    <t>- Đăng ký nhu cầu sử dụng đất của phòng giao dịch Ngân hàng chính sách xã hội huyện Trấn Yên</t>
  </si>
  <si>
    <t>Xây dựng Trụ sở làm việc và địa điểm kiểm tra hàng hóa của Chi cục Hải Quan Yên Bái</t>
  </si>
  <si>
    <t>Cục Hải quan thành phố Hà Nội</t>
  </si>
  <si>
    <t>- Quyết định số 1425/QĐ-BTC ngày 17/7/2015 của Bộ Tài Chính về phê duyệt điều chỉnh quy hoạch đầu tư xây dựng Trụ sở làm việc và địa điểm kiểm tra hàng hóa tập trung của hệ thống Hải quan giai đoạn 2016-202,
- Quyết định số 2959/QĐ-BTC ngày 06/12/2011 của Bộ Tài chính về việc thành lập Chi cục Hải Quan Yên Bái trực thuộc Cục Hải quan thành phố Hà Nội.</t>
  </si>
  <si>
    <t>Văn bản số 3397/HQHN-TVQT ngày 30/10/2015 của Cục Hải quan thành phố Hà Nội về đăng ký nhu cầu sử dụng đất xây dựng trụ sở Chi cục Hải Quan Yên Bái</t>
  </si>
  <si>
    <t>UBND xã Hòa Cuông</t>
  </si>
  <si>
    <t>TTPTQĐ tỉnh Yên Bái; Ủy ban nhân dân huyện  Mù Cang Chải</t>
  </si>
  <si>
    <t xml:space="preserve"> Quyết định số 59/QĐ-EVN ngày 09/01/2014 của tổng công ty Điện Lực Miền Bắc</t>
  </si>
  <si>
    <t>Đá Grabro Háng Đề Chơ - Chống Chùa - Tà Ca</t>
  </si>
  <si>
    <t>Nhà công vụ giáo viên trường THCS  (Bản Cại)</t>
  </si>
  <si>
    <t>Căn cứ quyết định số 846/QĐ-UBND ngày 19 tháng 10 năm 2012của Ủy ban nhân dân huyện Trấn Yên về việc phê duyệt Đồ án quy hoạch xây dựng nông thôn mới xã Minh Tiến giai đoạn 2011-2020</t>
  </si>
  <si>
    <t>Chỉnh trang khu đô thị</t>
  </si>
  <si>
    <t>Chỉnh trang khu đô thị (Tổ 9; tổ 3)</t>
  </si>
  <si>
    <t xml:space="preserve">Xây dựng khu dân cư 
nông thôn mới </t>
  </si>
  <si>
    <t>Xây dựng khu dân cư nông thôn mới (đầu cầu Mậu A giáp đường Quy Mông - Đông An)</t>
  </si>
  <si>
    <t>Xây dựng khu dân cư nông thôn mới (đầu cầu Mậu A, khu vực xưởng gạch An Thịnh)</t>
  </si>
  <si>
    <t>Xây dựng khu dân cư nông thôn mới</t>
  </si>
  <si>
    <t>Xây dựng khu dân cư nông thôn mới (phía sau trụ sở UBND xã Hưng Khánh)</t>
  </si>
  <si>
    <t>Xây dựng khu dân cư 
nông thôn mới (đất chợ)</t>
  </si>
  <si>
    <t>Quỹ đất xây dựng khu đô thị mới và công trình công cộng tổ 9, phường Cầu Thia -  TX Nghĩa Lộ (phía sau quỹ đất QH mở rộng trụ sở UBND phường Cầu Thia) - Khu 15.</t>
  </si>
  <si>
    <t>Chỉnh trang khu dân cư nông thôn Lương Thịnh 1</t>
  </si>
  <si>
    <t>Dự án xây dựng khu đô thị mới tổ 41</t>
  </si>
  <si>
    <t xml:space="preserve">Dự án xây dựng khu đô thị mới tổ 73, phường Hồng Hà </t>
  </si>
  <si>
    <t>Dự án xây dựng khu đô thị mới dọc hai bên đường Vành đai II</t>
  </si>
  <si>
    <t>Dự án xây dựng khu dân cư nông thôn mới (mở rộng Khu số 2, Điểm 2B)</t>
  </si>
  <si>
    <t>Dự án xây dựng khu dân cư nông thôn mới (mở rộng Khu số 3, Điểm 3D)</t>
  </si>
  <si>
    <t>Dự án xây dựng khu dân cư nông thôn mới (mở rộng Khu số 5, Điểm 5A,5B)</t>
  </si>
  <si>
    <t>Dự án xây dựng khu dân cư nông thôn mới (mở rộng Khu số 7, Điểm 8A,8B)</t>
  </si>
  <si>
    <t>Dự án xây dựng khu dân cư nông thôn mới  và thương mại dịch vụ (mở rộng Khu số 9, Điểm 9A,9B, 9C,9D)</t>
  </si>
  <si>
    <t>Dự án xây dựng khu dân cư nông thôn mới và thương mại dịch vụ (bổ xung khu số 2)</t>
  </si>
  <si>
    <t>Dự án xây dựng khu dân cư nông thôn mới và thương mại dịch vụ (bổ xung khu số 5)</t>
  </si>
  <si>
    <t>Dự án xây dựng khu dân cư nông thôn mới (hạng mục bãi đổ đất kết hợp phát triển quỹ đất dân cư thuộc Đầm Cây Cọ)</t>
  </si>
  <si>
    <t>Xây dựng tuyến đường nhà Hải Nụ đến Khe Tràm</t>
  </si>
  <si>
    <t>Căn cứ quyết định số 846/QĐ-UBND ngày 19 tháng 10 năm 2012của Ủy ban nhân dân huyện Trấn Yên về việc phê duyệt Đồ án quy hoạch xây dựng nông thôn mới xã Minh Tiến giai đoạn 2011-2021</t>
  </si>
  <si>
    <t>Mở rộng tuyến đường thôn Tân Thành đi Hợp Thành</t>
  </si>
  <si>
    <t>UBND xã Quy Mông</t>
  </si>
  <si>
    <t>Căn cứ quyết định số 1086/QĐ-UBND ngày 31 tháng 12 năm 2012 của Ủy ban nhân dân huyện Trấn Yên về việc phê duyệt Đồ án quy hoạch xây dựng nông thôn mới xã Quy Mông giai đoạn 2011-2020</t>
  </si>
  <si>
    <t>Căn cứ quyết định số 842/QĐ-UBND ngày 19 tháng 10 năm 2012 của Ủy ban nhân dân huyện Trấn Yên về việc phê duyệt Đồ án quy hoạch xây dựng nông thôn mới xã Vân Hội giai đoạn 2011-2020</t>
  </si>
  <si>
    <t>Xây dựng đường nối nút giao IC12 đường cao tốc Nội Bài- Lào Cai với xã Vân Hội</t>
  </si>
  <si>
    <t>Ban quản lý đầu tư xây dựng tỉnh Yên Bái</t>
  </si>
  <si>
    <t>Văn bản số 1611/UBND- XD ngày 27/7/2015 về việc lập báo cáo đề xuất chủ trương đầu tư các dự án đường giao thông kết nối với đường cao tốc Nội Bài- Lào Cai</t>
  </si>
  <si>
    <t>UBND xã Việt Cường</t>
  </si>
  <si>
    <t>Xã Cao Phạ</t>
  </si>
  <si>
    <t>Thị trấn Mù Cang Chải và các xã: Nậm Khắt, Cao Phạ</t>
  </si>
  <si>
    <t xml:space="preserve">Các xã: Ngòi A - Đại sơn -Yên Hợp  - An Bình - Tân Hợp - Hoàng Thắng - Quang Minh - Thị Trấn Mậu A </t>
  </si>
  <si>
    <t>Các xã: Dụ Hạ - Dụ Thượng -Yên Hợp  - Hoàng Thắng- Mậu Đông- Ngòi A - Đông An</t>
  </si>
  <si>
    <t>Các xã: Tân Hợp - Đông An - Quế Hạ - Lâm Giang - Lang Thíp</t>
  </si>
  <si>
    <t xml:space="preserve"> Các xã: Quế Thượng -Quế Hạ -Đông An- Tân Hợp -  An Thịnh -Yên Hợp - Hoàng Thắng- Xuân Ái</t>
  </si>
  <si>
    <t xml:space="preserve"> Xã Yên Hợp</t>
  </si>
  <si>
    <t>Xã Lương Thịnh</t>
  </si>
  <si>
    <t>Xã Quy Mông</t>
  </si>
  <si>
    <t>Xã Việt Cường</t>
  </si>
  <si>
    <t>Xã Báo Đáp</t>
  </si>
  <si>
    <t>Xã Hồng Ca</t>
  </si>
  <si>
    <t>Xã Nga Quán</t>
  </si>
  <si>
    <t>Các xã: Lương Thịnh và Hưng Khánh</t>
  </si>
  <si>
    <t>Xã Nghĩa Lợi</t>
  </si>
  <si>
    <t>Xã Giới Phiên</t>
  </si>
  <si>
    <t>Xã Minh Bảo</t>
  </si>
  <si>
    <t>Phường Nguyễn Phúc</t>
  </si>
  <si>
    <t>Xã Văn Tiến</t>
  </si>
  <si>
    <t>Phường
 Yên Thịnh</t>
  </si>
  <si>
    <t>Phường Hồng Hà</t>
  </si>
  <si>
    <t>Xã Phúc Lộc</t>
  </si>
  <si>
    <t xml:space="preserve">Xã Giới Phiên, Phường Yên Ninh </t>
  </si>
  <si>
    <t>Căn cứ quyết định số 844/QĐ-UBND ngày 19 tháng 10 năm 2012của Ủy ban nhân dân huyện Trấn Yên về việc phê duyệt Đồ án quy hoạch xây dựng nông thôn mới xã Việt Cường giai đoạn 2011-2020</t>
  </si>
  <si>
    <t>Ủy ban nhân dân huyện Trấn Yên</t>
  </si>
  <si>
    <t>Văn bản số 84/CV- VPĐKĐĐ&amp;PTQĐ huyện Trấn Yên ngày 10/11/2015</t>
  </si>
  <si>
    <t>Công Văn số 20/CV-TT ngày 04/11/2015 của Công ty TNHH Tân Tiến</t>
  </si>
  <si>
    <t>Thị trấn Cổ Phúc</t>
  </si>
  <si>
    <t>Các xã: Vân Hội, Hồng Ca, Hưng Khánh</t>
  </si>
  <si>
    <t xml:space="preserve">Mở rộng đường giao thông liên thôn </t>
  </si>
  <si>
    <t>Các xã: Hòa Cuông, Minh Quán</t>
  </si>
  <si>
    <t>Quyết định 450/QĐ-UBND ngày 10/04/2014 của Ủy ban nhân dân tỉnh Yên Bái về việc phê duyệt quy hoạch sử dụng đất đến năm 2020, kế hoạch sử dụng đất 5 năm kỳ đầu (2011 – 2015) huyện Mù Cang Chải – tỉnh Yên Bái; Biên bản thống nhất địa điểm ngày 8/7/2015</t>
  </si>
  <si>
    <t>Mở rộng nghĩa trang (Bản Có Thái)</t>
  </si>
  <si>
    <t>Khu du lịch thắng cảnh ruộng bậc thang và bãi đá cổ huyện Mù Cang Chải</t>
  </si>
  <si>
    <t>Ủy ban nhân dân xã Hồ Bốn; Thị trấn Mù Cang Chải</t>
  </si>
  <si>
    <t>Xây dựng hạ tầng chợ gia súc trung tâm huyện Mù Cang Chải  (gần điểm du lịch xã Nậm Khắt và điểm du lịch xã Cao Phạ)</t>
  </si>
  <si>
    <t>Mở rộng điểm trường TH&amp;THCS  (Thôn Pa Te)</t>
  </si>
  <si>
    <t>Mở rộng trạm y tế xã  (Thôn Pa Te)</t>
  </si>
  <si>
    <t xml:space="preserve">QĐ 959/QĐ-UBND ngày 27 tháng 6 năm 2014 của UBND tỉnh Yên Bái về việc  Phê duyệt điều chỉnh, bổ sung Báo cáo kinh tế kỹ thuật xây dựng công trình: Đường Mù nước đi Mù Cao, xã Bản Mù; </t>
  </si>
  <si>
    <t>Mở rộng đường thôn xóm (Thôn Tàng Ghênh)</t>
  </si>
  <si>
    <t xml:space="preserve">Xã Cao Phạ </t>
  </si>
  <si>
    <t>Công ty Cổ
 phần Thịnh
 Đạt</t>
  </si>
  <si>
    <t xml:space="preserve">Xã Chế Cu Nha </t>
  </si>
  <si>
    <t>Giấy chứng nhận đầu tư điều chỉnh số 161 031 000 12 ngày 20/5/2015 của UBND tỉnh Yên Bái. Giấy phép khai thác khoáng sản số 1546/GP-UBND ngày 18/8/2015 của UBND tỉnh Yên Bái</t>
  </si>
  <si>
    <t xml:space="preserve">Mở rộng mỏ quặng chì kẽm </t>
  </si>
  <si>
    <t>Giấy chứng nhận đầu tư điều chỉnh số 161 031 000 
34 ngày 04/11/2013 của UBND tỉnh YÊn Bái. Giấy
 phép khai thác khoáng sản số 209/GP-UBND ngày 
30/1/2011 của UBND tỉnh Yên Bái</t>
  </si>
  <si>
    <t xml:space="preserve">Các xã: Tân Hương, Cảm Nhân, Bạch Hà </t>
  </si>
  <si>
    <t>Ủy ban nhân
 dân thị trấn</t>
  </si>
  <si>
    <t xml:space="preserve">Ủy ban nhân dân các xã: Tân Hương, Cảm Nhân, Bạch Hà </t>
  </si>
  <si>
    <t>Trường tiểu học và Trung học cơ sở xã Bạch Hà</t>
  </si>
  <si>
    <t>Xã Bạch Hà</t>
  </si>
  <si>
    <t>Ủy ban nhân dân xã Bạch Hà</t>
  </si>
  <si>
    <t>Sở NN và 
PTNT</t>
  </si>
  <si>
    <t>Sở NN và
 PTNT</t>
  </si>
  <si>
    <t>Đường từ cầu Ông Phạt đến Đồi cây Gạo</t>
  </si>
  <si>
    <t>Cty CP đầu tư XD và phát triển Trường Thành</t>
  </si>
  <si>
    <t>CV số 44/CV-TT ngày 19/03/2015 của Cty CP đầu tư XD và phát triển Trường Thành về việc đăng ký nhu cầu sử dụng đất</t>
  </si>
  <si>
    <t>Cty CP đầu tư XD và phát triển điện Yên Bái</t>
  </si>
  <si>
    <t>Quyết định 2149/QĐ-UBND ngày 21/10/2015 của UBND tỉnh về việc Chấp thuận chủ trương đầu tư</t>
  </si>
  <si>
    <t>Quyết định 450/QĐ-UBND ngày 10/04/2014 của Ủy ban nhân dân tỉnh Yên Bái về việc phê duyệt quy hoạch sử dụng đất đến năm 2020, kế hoạch sử dụng đất 5 năm kỳ đầu (2011 – 2015) huyện Mù Cang Chải – tỉnh Yên Bái</t>
  </si>
  <si>
    <t>Mở rộng Trường mầm non Hoa Lan (Tổ 8)</t>
  </si>
  <si>
    <t>Xã Chế Tạo</t>
  </si>
  <si>
    <t>Văn bản số 1730/QĐ-UBND ngày 18/9/2015 của UBND huyện Mù Cang Chải</t>
  </si>
  <si>
    <t>Xã Nậm Có</t>
  </si>
  <si>
    <t>Nhà văn hóa đa năng</t>
  </si>
  <si>
    <t>Thị trấn nông trường Nghĩa Lộ</t>
  </si>
  <si>
    <t>Huyện Mù Cang Chải</t>
  </si>
  <si>
    <t>Xã Mồ Dề</t>
  </si>
  <si>
    <t>Xã Hồ Bốn</t>
  </si>
  <si>
    <t>Xã Khao Mang</t>
  </si>
  <si>
    <t>Xã Chế Cu Nha</t>
  </si>
  <si>
    <t>Thành phố Yên Bái</t>
  </si>
  <si>
    <t>Xã Khánh Hòa</t>
  </si>
  <si>
    <t>Xã Minh Tiến</t>
  </si>
  <si>
    <t>Xã Khánh Thiện</t>
  </si>
  <si>
    <t>Xã Mai Sơn</t>
  </si>
  <si>
    <t>Xã Minh Chuẩn</t>
  </si>
  <si>
    <t>Quyết định số 218/QĐ-UBND ngày 10/5/2012 của Ủy ban nhân dân huyện Lục Yên</t>
  </si>
  <si>
    <t>Xã An Lương</t>
  </si>
  <si>
    <t>Xã Cát Thịnh</t>
  </si>
  <si>
    <t>I</t>
  </si>
  <si>
    <t>UBND TX Nghĩa Lộ</t>
  </si>
  <si>
    <t>Mở rộng trường THCS Hoàng Văn Thụ</t>
  </si>
  <si>
    <t>Mở rộng trường THCS Nguyễn Viết Xuân</t>
  </si>
  <si>
    <t>Mở mới, mở rộng đường giao thông Ả Hạ</t>
  </si>
  <si>
    <t>Mở rộng đường nội đồng thôn Ả Hạ</t>
  </si>
  <si>
    <t>Mở mới, mở rộng đường giao thông Bản Pưn</t>
  </si>
  <si>
    <t xml:space="preserve">Mở mới đường Pú Trạng đi Nà Vặng xã Nghĩa An (Tổ 12) </t>
  </si>
  <si>
    <t xml:space="preserve">Chuyển đất trạm xá cũ sang đất giao thông (Tông co 2) </t>
  </si>
  <si>
    <t>Mở rộng nhà văn hóa</t>
  </si>
  <si>
    <t>Ủy ban nhân dân các xã:  Đồng Khê, Phúc Sơn, Thượng Bằng La</t>
  </si>
  <si>
    <t>Các xã: Đồng Khê, Phúc Sơn, Thượng Bằng La</t>
  </si>
  <si>
    <t>316</t>
  </si>
  <si>
    <t>317</t>
  </si>
  <si>
    <t>318</t>
  </si>
  <si>
    <t>319</t>
  </si>
  <si>
    <t>320</t>
  </si>
  <si>
    <t>321</t>
  </si>
  <si>
    <t>322</t>
  </si>
  <si>
    <t>323</t>
  </si>
  <si>
    <t>324</t>
  </si>
  <si>
    <t>325</t>
  </si>
  <si>
    <t>326</t>
  </si>
  <si>
    <t>327</t>
  </si>
  <si>
    <t>Quyết định 244/QĐ-UBND ngày 11/6/2011 vcủa UBND huyện Văn Chấn về phê duyệt Đề án Nông thôn mới; Quyết định số 252/QĐ-UBND, ngày 11/6/2011 của UBND huyện Văn Chấn về phê duyệt Đề án Nông thôn mới; Quyết định số 216/QĐ UBND ngày 19/10/2012 về việc phê duyệt Đồ án quy hoạch xây dựng nông thôn mới xã Thượng Bằng La của UBND huyện Văn Chấn</t>
  </si>
  <si>
    <t>Các xã: Nghĩa Tâm, Phù Nham, Tú Lệ</t>
  </si>
  <si>
    <t>Mầm non Minh Tiến (thôn Làng Ven + Sắc Phất)</t>
  </si>
  <si>
    <t>Quy hoạch mở mới đường (thôn 3,6,7)</t>
  </si>
  <si>
    <t>Đường liên thôn</t>
  </si>
  <si>
    <t>Xã Nậm Mười</t>
  </si>
  <si>
    <t>Xã Phù Nham</t>
  </si>
  <si>
    <t>Xã Sơn Thịnh</t>
  </si>
  <si>
    <t xml:space="preserve">Mở rộng Trạm Y Tế </t>
  </si>
  <si>
    <t>Các xã: Tú Lệ, Suối Giàng</t>
  </si>
  <si>
    <t>Ủy ban nhân dân các xã Tú Lệ, Suối Giàng</t>
  </si>
  <si>
    <t>Quyết định số 256/QĐ-UBND, ngày 11/7/2011 của UBND huyện Văn Chấn về phê duyệt Đề án Nông thôn mới; Quyết định 248/QĐ-UBND ngày 11/6/2011 của UBND huyện Văn Chấn về phê duyệt Đề án Nông thôn mới</t>
  </si>
  <si>
    <t>Các xã: Sơn Thịnh, Nậm Lành, Tân thịnh, Nậm Mười, An Lương, Cát Thịnh, BìnhThuận, Suối Giàng, Suối Quyền, Phúc Sơn, Gia Hội, Nậm Búng</t>
  </si>
  <si>
    <t>Điểm trường Trung học cơ sở</t>
  </si>
  <si>
    <t>Các xã: Nậm Mười, Phúc Sơn, Gia Hội, Hạnh Sơn, Bình thuận, Minh An, Nghĩa tâm</t>
  </si>
  <si>
    <t>Xã Pá Hu</t>
  </si>
  <si>
    <t>Ủy ban nhân dân huyện Văn Chấn</t>
  </si>
  <si>
    <t>Chia ra các loại đất</t>
  </si>
  <si>
    <t>Dự án xây dựng khu đô thị mới, khu dân cư nông thôn mới; chỉnh trang đô thị, khu dân cư nông thôn; cụm công nghiệp; khu sản xuất, chế biến nông sản, lâm sản, thủy sản, hải sản tập trung; dự án phát triển rừng phòng hộ, rừng đặc dụng</t>
  </si>
  <si>
    <t>A</t>
  </si>
  <si>
    <t>B</t>
  </si>
  <si>
    <t>C</t>
  </si>
  <si>
    <t>D</t>
  </si>
  <si>
    <t>Vị trí, địa điểm thực hiện</t>
  </si>
  <si>
    <t>Quy mô diện tích dự kiến thực hiện (ha)</t>
  </si>
  <si>
    <t>Đ</t>
  </si>
  <si>
    <t>Xã Đại Sơn</t>
  </si>
  <si>
    <t>Nhu cầu sử dụng đất để khai thác khoáng sản được cơ quan nhà nước có thẩm quyền cấp phép, trừ trường hợp khai thác khoáng sản làm vật liệu xây dựng thông thường, than bùn, khoáng sản tại các khu vực có khoáng sản phân tán, nhỏ lẻ và khai thác tận thu</t>
  </si>
  <si>
    <t>BIỂU SỐ 01: DANH MỤC DỰ ÁN CẦN THU HỒI ĐẤT QUY ĐỊNH TẠI KHOẢN 3 ĐIỀU 62 CỦA LUẬT ĐẤT ĐAI</t>
  </si>
  <si>
    <t>Tiến độ sử dụng đất</t>
  </si>
  <si>
    <t>Thời gian bắt đầu thu hồi đất</t>
  </si>
  <si>
    <t>Lộ trình thu hồi đất</t>
  </si>
  <si>
    <t>Thời gian hoàn thành dự án</t>
  </si>
  <si>
    <t>Bãi thải, sử lý chất thải</t>
  </si>
  <si>
    <t>Xã An Thịnh</t>
  </si>
  <si>
    <t>Xã Đại Phác</t>
  </si>
  <si>
    <t>Xã Lâm Giang</t>
  </si>
  <si>
    <t>Xã Yên Hợp</t>
  </si>
  <si>
    <t>Đất trồng lúa
(ha)</t>
  </si>
  <si>
    <t>Xã Phúc Sơn</t>
  </si>
  <si>
    <t>Mở rộng trạm y tế xã</t>
  </si>
  <si>
    <t>Xã Suối Giàng</t>
  </si>
  <si>
    <t>Xã Suối Bu</t>
  </si>
  <si>
    <t>Xã Bình Thuận</t>
  </si>
  <si>
    <t>Xã Thạch Lương</t>
  </si>
  <si>
    <t>Công ty điện lực Yên Bái</t>
  </si>
  <si>
    <t>Quy hoạch đất ở</t>
  </si>
  <si>
    <t>Giấy chứng nhận đầu tư số 16103100006 ngày 24 tháng 3 năm 2015</t>
  </si>
  <si>
    <t>Đường Lâm nghiệp từ Thạch Lương đi Bản Mù</t>
  </si>
  <si>
    <t>Trường Mầm non Hoa Lan</t>
  </si>
  <si>
    <t>Sở NN&amp;PTNT</t>
  </si>
  <si>
    <t>Văn bản số 975/SNN_KH ngày 06/11/2015 của Sở NN&amp;PTNT</t>
  </si>
  <si>
    <t>Giấy chứng nhận đầu tư số 16103100006 ngày 24 tháng 3 năm 2016</t>
  </si>
  <si>
    <t>Ủy ban nhân dân xã Bình Thuận</t>
  </si>
  <si>
    <t>Quyết định số 268/QĐ-UBND, ngày 07/11/2011 của UBND huyện Văn Chấn về phê duyệt Đề án Nông thôn mới</t>
  </si>
  <si>
    <t>Thủy lợi Suối Bu</t>
  </si>
  <si>
    <t>Mở rộng trụ sở Huyện Ủy (Khu 3)</t>
  </si>
  <si>
    <t>Chợ gia súc (Khu 2)</t>
  </si>
  <si>
    <t>Mở rộng điểm trường mầm non Sơn Ca (Thôn Sán Trá)</t>
  </si>
  <si>
    <t>Xã Minh Xuân</t>
  </si>
  <si>
    <t>Mở rộng trường mầm non Hoa Huệ</t>
  </si>
  <si>
    <t>Mở rộng đất giáo dục (Thôn Cậy)</t>
  </si>
  <si>
    <t>Xây dựng 03 phòng học trường mầm non Hoa Hồng (thôn Tông Cại)</t>
  </si>
  <si>
    <t>Mầm non Khai Trung (thôn Giáp Chảy)</t>
  </si>
  <si>
    <t>Xã Khai Trung</t>
  </si>
  <si>
    <t>Mở rộng trường tiểu học (thôn 6)</t>
  </si>
  <si>
    <t>Xã An Lạc</t>
  </si>
  <si>
    <t>Xã Yên Thắng</t>
  </si>
  <si>
    <t>Sở NN &amp; PTNN</t>
  </si>
  <si>
    <t>Quy hoạch bãi rác (thôn Đầu Cầu)</t>
  </si>
  <si>
    <t>Mở rộng đường liên xã Tô Mậu - Minh Chuẩn (thôn Nà Pan)</t>
  </si>
  <si>
    <t>Xây dựng trạm bơm (thôn Mường Thượng)</t>
  </si>
  <si>
    <t>Điện lực Lục Yên</t>
  </si>
  <si>
    <t>Xây dựng cầu Mường Hạ - Làng Chang (thôn Mường Hạ)</t>
  </si>
  <si>
    <t>Quy hoạch cầu Nà Hỏa (thôn Nà Hỏa)</t>
  </si>
  <si>
    <t>Quy hoạch cầu Tô Mậu (thôn Đầu Cầu)</t>
  </si>
  <si>
    <t>Xã Phan Thanh</t>
  </si>
  <si>
    <t>Quy hoạch bãi rác (thôn Nà Nhàn 2)</t>
  </si>
  <si>
    <t xml:space="preserve">Quyết định số 3309/QĐ-UBND ngày 10/10/2014 của UBND thành phố Yên Bái về việc giao cho UBND xã Minh Bảo làm chủ đầu tư thực hiện chuẩn bị đầu tư các công trình thuộc chương trình mục tiêu quốc gia xây dựng nông thôn mới năm 2014 </t>
  </si>
  <si>
    <t>Nâng cấp mở rộng Trung tâm văn hóa thể thao</t>
  </si>
  <si>
    <t>Nhu cầu đăng ký kế hoạch SDĐ năm 2016 của phường</t>
  </si>
  <si>
    <t>Nhu cầu đăng ký kế hoạch SDĐ năm 2015 của phường</t>
  </si>
  <si>
    <t>Mở rộng Chợ</t>
  </si>
  <si>
    <t>UBND phường Yên Thịnh</t>
  </si>
  <si>
    <t>Văn bản của UBND phường Yên Thịnh</t>
  </si>
  <si>
    <t xml:space="preserve">Quyết định số 256/QĐ-UBND, ngày 11/7/2011 của UBND huyện Văn Chấn về phê duyệt Đề án Nông thôn mới; Quyết định 253/QĐ-UBND ngày 11/6/2011 vcủa UBND huyện Văn Chấn về phê duyệt Đề án Nông thôn mới; Quyết định 249/QĐ-UBND ngày 11/6/2011 vcủa UBND huyện Văn Chấn về phê duyệt Đề án Nông thôn mới; Quyết định 247/QĐ-UBND ngày 11/6/2011 vcủa UBND huyện Văn Chấn về phê duyệt Đề án Nông thôn mới; Quyết định 245/QĐ-UBND ngày 11/6/2011 của UBND huyện Văn Chấn về phê duyệt Đề án Nông thôn mới; Quyết định số 484/QĐ-UBND ngày 14/4/2014 của Ủy ban nhân dân tỉnh Yên Bái; Quyết định 246/QĐ-UBND ngày 11/6/2011 vcủa UBND huyện Văn Chấn về phê duyệt Đề án Nông thôn mới; Quyết định số 255/QĐ-UBND, ngày 11/7/2011 của UBND huyện Văn Chấn về phê duyệt Đề án Nông thôn mới; Quyết định số 265/QĐ-UBND, ngày 11/7/2011 của UBND huyện Văn Chấn về phê duyệt Đề án Nông thôn mới; Quyết định 247/QĐ-UBND ngày 11/6/2011 vcủa UBND huyện Văn Chấn về phê duyệt Đề án Nông thôn mới; </t>
  </si>
  <si>
    <t>Quy hoạh đường vào sân thể thao</t>
  </si>
  <si>
    <t>Mở rộng Nhà văn hóa 
 thôn 2</t>
  </si>
  <si>
    <t>Công văn UND xã Âu Lâu</t>
  </si>
  <si>
    <t>Đề xuất của UBND thành phố tại Văn bản số 1066/UBND-QLĐT ngày 23/10/2015</t>
  </si>
  <si>
    <t>TTPTQĐ thành phố Yên Bái</t>
  </si>
  <si>
    <t>Khu Trung tâm hành chính xã Minh Bảo</t>
  </si>
  <si>
    <t>Vườn cây giống (thôn Hà Thịnh)</t>
  </si>
  <si>
    <t>Xã Lâm Thượng</t>
  </si>
  <si>
    <t>Xã Động Quan</t>
  </si>
  <si>
    <t>Ủy ban nhân 
dân huyện Văn Yên</t>
  </si>
  <si>
    <t>Xã Đại Lịch</t>
  </si>
  <si>
    <t>Xã Hạnh Sơn</t>
  </si>
  <si>
    <t>Xã Tân Thịnh</t>
  </si>
  <si>
    <t>Văn bản số 1971/UBND-XD ngày 29/9/2014 của Ủy ban nhân dân tỉnh Yên Bái về việc chuẩn bị đầu tư dự án: Cải thiện hệ thống y tế cơ sở tỉnh Yên Bái - giai đoạn 2</t>
  </si>
  <si>
    <t>Xã Gia Hội</t>
  </si>
  <si>
    <t>Xã Chấn Thịnh</t>
  </si>
  <si>
    <t>Huyện Yên Bình</t>
  </si>
  <si>
    <t>Huyện Trấn Yên</t>
  </si>
  <si>
    <t>Quyết định số 1451/QĐ-UBND ngày 28/6/2013 của Ủy ban nhân dân huyện Lục Yên</t>
  </si>
  <si>
    <t>Huyện Trạm Tấu</t>
  </si>
  <si>
    <t>Thị xã Nghĩa Lộ</t>
  </si>
  <si>
    <t>Ủy ban nhân dân xã Cát Thịnh</t>
  </si>
  <si>
    <t>Quyết định 956/QĐ-UBND ngày 26/6/2014 của Ủy ban nhân dân tỉnh Yên Bái về việc: Xét duyệt điều chỉnh quy hoạch sử dụng đất đến năm 2020, kế hoạch sử dụng đất 5 năm kỳ đầu 2011-2015 của huyện Trấn Yên</t>
  </si>
  <si>
    <t>Ủy ban nhân dân xã Đại Lịch</t>
  </si>
  <si>
    <t>Ủy ban nhân dân xã Phúc Sơn</t>
  </si>
  <si>
    <t>Huyện Văn Chấn</t>
  </si>
  <si>
    <t>Danh mục</t>
  </si>
  <si>
    <t>Ủy ban nhân dân xã Suối Bu</t>
  </si>
  <si>
    <t>Ủy ban nhân dân xã Sơn Thịnh</t>
  </si>
  <si>
    <t>Xây dựng nhà bia tưởng niệm (Thôn Lụ 1)</t>
  </si>
  <si>
    <t>Quyết định 253/QĐ-UBND ngày 11/6/2011 vcủa UBND huyện Văn Chấn về phê duyệt Đề án Nông thôn mới</t>
  </si>
  <si>
    <t>Đài tưởng niệm (thôn Nà Kè)</t>
  </si>
  <si>
    <t>Quyết định số 266/QĐ-UBND, ngày 07/11/2011 của UBND huyện Văn Chấn về phê duyệt Đề án Nông thôn mới</t>
  </si>
  <si>
    <t>Quyết định 246/QĐ-UBND ngày 11/6/2011 vcủa UBND huyện Văn Chấn về phê duyệt Đề án Nông thôn mới</t>
  </si>
  <si>
    <t>Mỏ mới đường từ bản Lọng nhánh 7 đến nhánh Kè suối Nhì (thôn Bản Lọng)</t>
  </si>
  <si>
    <t>Đường liên xã: An lương - Suối Quyền</t>
  </si>
  <si>
    <t>Quyết định 253/QĐ-UBND ngày 06/11/2011 của UBND huyện Văn Chấn về phê duyệt Đề án Nông thôn mới</t>
  </si>
  <si>
    <t>Cải tạo nâng cao khả năng truyền tải ĐZ 110KV Yên Bái - Ngĩa Lộ đoạn Ba Khe - Nghĩa Lộ</t>
  </si>
  <si>
    <t>TTNT Nghĩa Lộ, xã Thanh Lương, Đồng Khê, Cát Thịnh, Sơn Thịnh, Suối Bu</t>
  </si>
  <si>
    <t>Văn bản số 1908/EVN NPC-KH&amp;ĐT ngày 02 tháng 6 năm 2014 về việc thỏa thuận đầu tư xây dựng công trình điện</t>
  </si>
  <si>
    <t xml:space="preserve">Đường vào thủy điện Pá Hu </t>
  </si>
  <si>
    <t>Mở rộng trụ sở Ủy ban nhân dân xã (Thôn Tà Chử)</t>
  </si>
  <si>
    <t>Quy hoạch Ủy ban nhân dân xã (thôn Trung Tâm)</t>
  </si>
  <si>
    <t>Quy hoạch Ủy ban nhân dân xã (thôn Tông Mộ)</t>
  </si>
  <si>
    <t>Mở rộng trụ sở Ủy ban nhân dân phường Cầu Thia</t>
  </si>
  <si>
    <t>Trụ sở Ủy ban nhân dân xã Giới Phiên</t>
  </si>
  <si>
    <t>Xây dựng đất trụ sở Kho Bạc (Khu 3)</t>
  </si>
  <si>
    <t>Xây dựng trạm phát sóng Viettel  (Thôn Nhì Trên)</t>
  </si>
  <si>
    <t>Xây dựng chợ trung tâm xã (Thôn Pa Te)</t>
  </si>
  <si>
    <t>Xây dựng kênh mương Pang Du 1 - Thôn Phình Hồ (từ Suối Pang Du - Ga Chang Cua Chế)</t>
  </si>
  <si>
    <t>Xây dựng Thủy điện Pá Hu</t>
  </si>
  <si>
    <t>Xây dựng thủy điện Chí Lư</t>
  </si>
  <si>
    <t>Thị trấn Trạm Tấu</t>
  </si>
  <si>
    <t>Xã Bản Công</t>
  </si>
  <si>
    <t>Xã Làng Nhì</t>
  </si>
  <si>
    <t>Xã Phình Hồ</t>
  </si>
  <si>
    <t>Xã Túc Đán</t>
  </si>
  <si>
    <t>Xã Bản Mù</t>
  </si>
  <si>
    <t>Xã Pá Lau</t>
  </si>
  <si>
    <t xml:space="preserve">Xây dựng trường mầm non </t>
  </si>
  <si>
    <t>Các xã: Bản Mù, Pá Lau</t>
  </si>
  <si>
    <t>Các xã: Pá Hu, Pá Lau</t>
  </si>
  <si>
    <t>Xây dựng trạm biến áp</t>
  </si>
  <si>
    <t>Xây dựng Trụ sở Ủy ban nhân dân xã</t>
  </si>
  <si>
    <t>Trường mầm non</t>
  </si>
  <si>
    <t>Mở rộng đường vào Cụm công nghiệp Sơn Thịnh (Th Phiêng 1,2, Văn Thi 3,4, bản Lọng)</t>
  </si>
  <si>
    <t>Các xã: Bản Công, 
Bản Mù, Túc Đán</t>
  </si>
  <si>
    <t>Mở rộng đường liên xã (Bản Công - Sán Tra ( Thôn Sán Trá))</t>
  </si>
  <si>
    <t>II</t>
  </si>
  <si>
    <t>III</t>
  </si>
  <si>
    <t>IV</t>
  </si>
  <si>
    <t>V</t>
  </si>
  <si>
    <t>VI</t>
  </si>
  <si>
    <t>VII</t>
  </si>
  <si>
    <t>VIII</t>
  </si>
  <si>
    <t>IX</t>
  </si>
  <si>
    <t>Các xã: Trung Tâm, Phúc Lợi,Phan Thanh, Khai Trung ;Mai Sơn; Liễu Đô</t>
  </si>
  <si>
    <t>Các xã: Minh Xuân, Động Quan</t>
  </si>
  <si>
    <t>Quy hoạch bãi rác xã</t>
  </si>
  <si>
    <t xml:space="preserve">Xây dựng phai </t>
  </si>
  <si>
    <t>Các xã: An Phú, Liễu Đô</t>
  </si>
  <si>
    <t xml:space="preserve">Trạm biến áp </t>
  </si>
  <si>
    <t>Các xã: Tô Mậu, Tân Lĩnh, Minh Xuân, Khánh Hòa</t>
  </si>
  <si>
    <t>Các xã: Khánh Hòa, Trúc Lâu, Minh Tiến, Tô Mậu, Trung Tâm, Khánh Thiện</t>
  </si>
  <si>
    <t xml:space="preserve">Nhà văn hóa xã </t>
  </si>
  <si>
    <t>Xây mới nhà cộng đồng (thôn 4 Vàn)</t>
  </si>
  <si>
    <t>Các xã: Trung Tâm, An Lạc</t>
  </si>
  <si>
    <t xml:space="preserve">Quy hoạch sân thể thao </t>
  </si>
  <si>
    <t>Công ty Cổ
 phần Kim Thành</t>
  </si>
  <si>
    <t xml:space="preserve">Các xã: Liễu Đô, Tô Mậu, Phúc Lợi </t>
  </si>
  <si>
    <t>Quy hoạch nghĩa trang</t>
  </si>
  <si>
    <t>Các xã: Phúc Lợi, Mường Lai, Minh Xuân, Minh Tiến</t>
  </si>
  <si>
    <t>Các xã: Tô Mậu
, Tân Lĩnh, Phúc Lợi, Minh Xuân, Mường Lai, Mai Sơn, Liễu Đô, Mai Sơn, Động Quan, An lạc, Khánh Thiện, An Phú</t>
  </si>
  <si>
    <t>Nâng cấp cải tạo đường liên thôn</t>
  </si>
  <si>
    <t>Các xã: Phong Dụ Thượng, Châu Quế Thượng</t>
  </si>
  <si>
    <t xml:space="preserve">Dự án di dân </t>
  </si>
  <si>
    <t>Các xã: An Bình, Tân Hợp, Quang Minh, Lâm Giang</t>
  </si>
  <si>
    <t xml:space="preserve">Mở rộng sân vận động </t>
  </si>
  <si>
    <t>Các xã: Xuân Ái, Yên Hưng</t>
  </si>
  <si>
    <t xml:space="preserve">Quyết định số 880/QĐ-UBND ngày 05/6/2012 của Ủy ban nhân dân huyện Văn Yên về việc Phê duyệt quy hoạch xây dụng nông thôn mới xã Xuân Ái; Quyết định số của Ủy ban nhân dân huyện Văn Yên về việc Phê duyệt quy hoạch xây dụng nông thôn mới xã Yên Hưng; </t>
  </si>
  <si>
    <t>Nhà Văn Hóa thôn</t>
  </si>
  <si>
    <t>Các xã: Yên Hưng, Đại Sơn, Lâm Giang</t>
  </si>
  <si>
    <t>Xã Hoàng Thắng</t>
  </si>
  <si>
    <t>Xây dựng tuyến đường cửa nhà Yên đến đồi Lê Nin</t>
  </si>
  <si>
    <t xml:space="preserve">Ủy ban nhân
 dân huyện </t>
  </si>
  <si>
    <t>Ủy ban nhân
 dân xã</t>
  </si>
  <si>
    <t xml:space="preserve">Văn bản số 498/CV-VPĐKĐĐ ngày 09/11/2015 của Văn phòng Đăng ký đất đai và Phát triển quỹ đất huyện;Quyết định số 460/QĐ-UBND, ngày 11/4/2014 của UBND tỉnh Yên Bái về việc xét duyệt điều chỉnh quy hoạch sử dụng đất đến năm 2020 và kế hoạch sử dụng đất 5 năm kỳ đầu (2011-2015) huyện Yên Bình;Quyết định số 2339/QĐ-UBND ngày 04/11/2015 của UBND tỉnh về việc phê duyệt điều chỉnh quy hoạch sử dụng đất đến năm 2020 và kế hoạch sử dụng đất 5 năm kỳ đầu (2011-2015) huyện Yên Bình. </t>
  </si>
  <si>
    <t>Phường Cầu Thia</t>
  </si>
  <si>
    <t>Xã Nghĩa Phúc</t>
  </si>
  <si>
    <t>Phường Pú Trạng</t>
  </si>
  <si>
    <t>Phường Tân An</t>
  </si>
  <si>
    <t>Các phường: Tân An, Cầu Thia, Pú Trạng, Trung Tâm</t>
  </si>
  <si>
    <t>Chùa Chấn Thịnh</t>
  </si>
  <si>
    <t>Quyết định số 267/QĐ-UBND, ngày 11/7/2011 của UBND huyện Văn Chấn về phê duyệt Đề án Nông thôn mới</t>
  </si>
  <si>
    <t xml:space="preserve">Giáo họ Vàng Cài        </t>
  </si>
  <si>
    <t>Văn bản số 330/UBND-NC ngày 16/6/2014 của UBND huyện Văn Chấn về việc chấp thuận tách giáo họ Vĩnh Quang trực thuộc giáo xứ Vĩnh Quang</t>
  </si>
  <si>
    <t xml:space="preserve">Nâng cấp công trình thuỷ lợi  Chua Tăng Dưới,  Háng Xê - Chống Khua,  Háng Xê - Cu Vai  </t>
  </si>
  <si>
    <t>Xã Xà Hồ</t>
  </si>
  <si>
    <t>Các xã: Làng Nhì, Pá Hu, Phình Hồ, Bản Mù</t>
  </si>
  <si>
    <t>Xã Tà Xi Láng</t>
  </si>
  <si>
    <t>Xây dựng nhà văn hóa các thôn: Làng Ninh, Tà Chử, Háng Tầu, Tống Trong, Tống Ngoài</t>
  </si>
  <si>
    <t>Xây dựng nhà văn hóa các thôn: Khấu Dê, Cu Vai</t>
  </si>
  <si>
    <t xml:space="preserve">Xây dựng sân vận động xã </t>
  </si>
  <si>
    <t>Các xã: Làng Nhì,Túc Đán</t>
  </si>
  <si>
    <t>Các xã: Bản Mù,Hát Lừu, Làng Nhì, Pá Hu, Pá Lau, Phình Hồ, Xà Hồ</t>
  </si>
  <si>
    <t>Quyết định số 250/QĐ-UBND, ngày 11/6/2011 của UBND huyện Văn Chấn về phê duyệt Đề án Nông thôn mới</t>
  </si>
  <si>
    <t>Nắn dòng chảy, tạo quỹ đất dân cư và quỹ đất xây dựng chợ</t>
  </si>
  <si>
    <t>Mở rộng đường Minh Chuẩn - Việt Tiến, huyện Bảo Yên, tỉnh Lào Cai (thôn 5)</t>
  </si>
  <si>
    <t>Quy hoạch mới 6 đập nước: Phai Ông Đức, Ông Cửu 4, Phai Ông Canh, Phai đầu mối, Phai Ông Thế, Phai Ông Quyết</t>
  </si>
  <si>
    <t>Dự án đầu tư xây dựng công trình đường nối Quốc lộ 70 với đường cao tốc Nội Bài - Lào Cai (Đoạn Khánh Hòa - Văn Yên)</t>
  </si>
  <si>
    <t>Văn bản 1630/UBND-XD ngày 28/7/2015 của Ủy ban nhân dân tỉnh Yên Bái</t>
  </si>
  <si>
    <t>Quy hoạch trạm cung cấp nước sạch</t>
  </si>
  <si>
    <t>Quy hoạch sân vận động (thôn Khe Vầu)</t>
  </si>
  <si>
    <t>Quyết định số 484/QĐ-UBND ngày 14/4/2014 của Ủy ban nhân dân tỉnh Yên Bái về việc xét duyệt quy hoạch sử dụng đất đến năm 2020 và Kế hoạch sử dụng đất 05 năm kỳ đầu (2011-2015) huyện Văn Chấn; Quyết định số 437/QĐ-UBND ngày 07/4/2014 của Ủy ban nhân dân tỉnh Yên Bái về việc xét duyệt quy hoạch sử dụng đất đến năm 2020 và Kế hoạch sử dụng đất 05 năm kỳ đầu (2011-2015) huyện Văn Yên</t>
  </si>
  <si>
    <t>328</t>
  </si>
  <si>
    <t>Quy hoạch đất chợ (thôn Trung Tâm)</t>
  </si>
  <si>
    <t>Khu vui chơi Giải trí (thôn Đầu Cầu)</t>
  </si>
  <si>
    <t>Chợ xép (thôn 2)</t>
  </si>
  <si>
    <t>Mở rộng Trường mầm non và tiểu học các xã</t>
  </si>
  <si>
    <t>Các xã: Đại sơn, Lâm Giang, Châu Quế Thượng, Mỏ Vàng</t>
  </si>
  <si>
    <t>Văn bản đăng ký nhu cầu sử dụng đất số 05/HTX</t>
  </si>
  <si>
    <t>Các xã: An Thịnh, Xuân Ái, Yên Hợp, Yên Thái và thị trấn Mậu A</t>
  </si>
  <si>
    <t>Các phường: Yên Ninh, Đồng Tâm</t>
  </si>
  <si>
    <t>Thị trấn nông trường Liên Sơn</t>
  </si>
  <si>
    <t>Xây dựng bưu điện văn hóa xã (Bản Dào Xa)</t>
  </si>
  <si>
    <t>Đường nhánh mới đoạn từ nhà Bà Máy xuống đường kè suối Nậm Kim (Tổ 1)</t>
  </si>
  <si>
    <t>Đường nhánh mới từ nhà ông Loan Phao xuống đường bờ kè suối Nậm Kim  (Tổ 6)</t>
  </si>
  <si>
    <t>Điểm dừng chân đỉnh đèo Khau Phạ</t>
  </si>
  <si>
    <t>Trường PTDT bán trú và THCS Suối Giàng (thôn Pang Cáng)</t>
  </si>
  <si>
    <t>Xã Ngòi A</t>
  </si>
  <si>
    <t>Huyện Văn Yên</t>
  </si>
  <si>
    <t>Huyện Lục Yên</t>
  </si>
  <si>
    <t>Đất rừng phòng hộ
(ha)</t>
  </si>
  <si>
    <t>Đất rừng đặc dụng
(ha)</t>
  </si>
  <si>
    <t>Các loại đất khác
(ha)</t>
  </si>
  <si>
    <t>Tên cơ quan chủ đầu tư</t>
  </si>
  <si>
    <t>Thực hiện dự án xây dựng trụ sở cơ quan nhà nước, tổ chức chính trị, tổ chức chính trị - xã hội; công trình di tích lịch sử - văn hóa, danh lam, thắng cảnh được xếp hạng, công viên, quảng trường, tượng đài, bia tưởng niệm, công trình sự nghiệp công cấp địa phương</t>
  </si>
  <si>
    <t>Xây dựng kết cấu hạ tầng kỹ thuật gồm giao thông, thủy lợi, cấp thoát nước, điện lực, thông tin liên lạc, chiếu sáng đô thị; công trình thu gom, xử lý chất thải</t>
  </si>
  <si>
    <t>Xây dựng công trình phục vụ sinh hoạt chung của cộng đồng dân cư; dự án tái định cư, nhà ở xã hội, nhà ở công vụ; xây dựng công trình của cơ sở tôn giáo; khu văn hóa, thể thao, vui chơi giải trí phục vụ công cộng; chợ, nghĩa trang, nghĩa địa, nhà tang lễ, nhà hỏa táng</t>
  </si>
  <si>
    <t>Công văn số 06/DA2 của Ban QLDA của BQLGĐ2 về việc đăng ký nhu cầu sử dụng đất năm 2016 - 2020</t>
  </si>
  <si>
    <t xml:space="preserve">Công văn số 14/DA2 của Ban QLDA của BQLGĐ2 về việc đăng ký nhu cầu sử dụng đất năm 2016 </t>
  </si>
  <si>
    <t>Xây dựng mới Cầu Khe Lép 1, xã Xuân Tầm</t>
  </si>
  <si>
    <t>Xã Xuân Tầm</t>
  </si>
  <si>
    <t>Đường dây 35 Kvđầu nối thủy điện Ngòi Hút I - Trạm 110 KV Nghĩa Lộ, dự án Thủy Điện Ngòi Hút I</t>
  </si>
  <si>
    <t>Tổng công Ty Xây dựng Sông Hồng</t>
  </si>
  <si>
    <t>Quyết định số 02/QĐ - UBND ngày 06/ 01/2005 về việc chấp thuận dự án xây dựng nhà máy thủy điện Ngòi hút I - Xã Phong Dụ Thượng huyện Văn yên</t>
  </si>
  <si>
    <t>Công văn số 236 /CV-PTNMT của công ty CP năng Lượng Sông Hồng về việc đăng ký nhu cầu sử dụng đất năm 2016</t>
  </si>
  <si>
    <t xml:space="preserve"> Dự án năng đường dây điện và BTA 110 KV</t>
  </si>
  <si>
    <t>Tổng công Ty điện Lực Miền Bắc</t>
  </si>
  <si>
    <t>Quyết định số 1541/QĐ-UBND ngày 14/10/2011 của Ủy ban nhân dân tỉnh Yên Bái</t>
  </si>
  <si>
    <t>Công văn số 2722/CV-BDALĐ-GS2 của Ban QLDA Tổng công ty Diện Lực Miền Bắc về việc đăng ký nhu cầu sử dụng đất năm 2016</t>
  </si>
  <si>
    <t>Kè Ngòi Bục, xã An Thịnh</t>
  </si>
  <si>
    <t>Kè chống sạt lở khu phố 5 TT.Mậu A</t>
  </si>
  <si>
    <t>Quyết định số 1881/QD-UBND ngày 05/11/2010 của Ủy ban nhân dân tỉnh Yên Bái về việc Phê duyệt dự án công trình kè chống sạt  lở khu phố 5 TT.Mậu A</t>
  </si>
  <si>
    <t>Kè Sông Hồng đường Hồng Hà (đường vành đai)</t>
  </si>
  <si>
    <t xml:space="preserve"> Cải tạo NC công trình thuỷ lợi Khe Qué</t>
  </si>
  <si>
    <t>Làm mới công trình cấp nước sinh hoạt (Thôn khe Chung 3)</t>
  </si>
  <si>
    <t>Quyết định số 460/QĐ-UBND, ngày 11/4/2014 của UBND tỉnh Yên Bái về việc xét duyệt điều chỉnh quy hoạch sử dụng đất đến năm 2020 và kế hoạch sử dụng đất 5 năm kỳ đầu (2011-2015) huyện Yên Bình</t>
  </si>
  <si>
    <t>Xã Tô Mậu</t>
  </si>
  <si>
    <t>Quy hoạch trường  mầm non trung tâm (thôn Xâng Chang)</t>
  </si>
  <si>
    <t>Xã Tân Lĩnh</t>
  </si>
  <si>
    <t>Xã Lao Chải</t>
  </si>
  <si>
    <t>Mở rộng đường liên thôn Bản Púng Luông - Bản Nả Háng Tâu</t>
  </si>
  <si>
    <t>Xã Púng Luông</t>
  </si>
  <si>
    <t>Xây dựng trạm biến áp (Tổ 7)</t>
  </si>
  <si>
    <t>Xây dựng trạm biến áp  (Bản Háng Cuối Rùa )</t>
  </si>
  <si>
    <t>Xã Dế Xu Phình</t>
  </si>
  <si>
    <t>Xây dựng trạm biến áp ( Bản Háng Blaha B)</t>
  </si>
  <si>
    <t>Xây dựng trạm biến áp  (Bản Tà Chơ)</t>
  </si>
  <si>
    <t>Xây dựng  trạm biến áp (Bản Háng Cơ Bua)</t>
  </si>
  <si>
    <t>Xây dựng bãi rác tập trung xã (Bản Huổi Pao)</t>
  </si>
  <si>
    <t>Xây dựng mương (Bản Trống Là)</t>
  </si>
  <si>
    <t>Nâng cấp sửa chữa CT thủy lợi Nậm Có</t>
  </si>
  <si>
    <t>Xã Liễu Đô</t>
  </si>
  <si>
    <t>Xã Viễn Sơn</t>
  </si>
  <si>
    <t>Phường Yên Ninh</t>
  </si>
  <si>
    <t>Xã Phúc Lợi</t>
  </si>
  <si>
    <t>Xã Mường Lai</t>
  </si>
  <si>
    <t>Xã Âu Lâu</t>
  </si>
  <si>
    <t>Xã An Phú</t>
  </si>
  <si>
    <t>Xã Trúc Lâu</t>
  </si>
  <si>
    <t>Thị trấn nông trường Trần Phú</t>
  </si>
  <si>
    <t>Xã Kim Nọi</t>
  </si>
  <si>
    <t>Quyết định số 255/QĐ-UBND, ngày 11/7/2011 của UBND huyện Văn Chấn về phê duyệt Đề án Nông thôn mới</t>
  </si>
  <si>
    <t>Kho vật chứng Chi cục Thi hành án huyện Văn Chấn</t>
  </si>
  <si>
    <t>Chi cục Thi hành an huyện Văn Chấn</t>
  </si>
  <si>
    <t>Văn bản số 3055/TCTHADS-KHTC ngày 17/9/2015 của Tổng cục Thi hành án dân sự về việc hướng dẫn lập và trình thẩm định, quyết định chủ trương đầu tư các dự án đầu tư công theo kế hoạch trung hạn từ năm 2017-2020</t>
  </si>
  <si>
    <t>Trạm thú y (thôn La Háo Pánh)</t>
  </si>
  <si>
    <t>Quyết định số 262/QĐ-UBND, ngày 07/11/2011 của UBND huyện Văn Chấn về phê duyệt Đề án Nông thôn mới</t>
  </si>
  <si>
    <t>Sở Giáo dục và Đào tạo tỉnh Yên Bái</t>
  </si>
  <si>
    <t xml:space="preserve">Cải Tạo nâng cấp hệ thống nước sinh hoạt </t>
  </si>
  <si>
    <t>Nghị quyết số 42/2015/NQ-HĐND ngày 08 tháng 07 năm 2015 của Hội đồng nhân huyện Văn Yên về viêc phê chuẩn kế hoạch đầu tư công trung hạn 5 năm giai đoạn 2016-2020</t>
  </si>
  <si>
    <t>Đường  Khe Mạ, xã Phong Dụ Thượng</t>
  </si>
  <si>
    <t>Đường lâm nghiệp từ Trung Tâm, xã Lang Thíp đi thíp Dạo Thôn liên Sơn</t>
  </si>
  <si>
    <t>Xã Lang Thíp</t>
  </si>
  <si>
    <t>Dự án cải tại nâng cấp Hồ Khe Dứa</t>
  </si>
  <si>
    <t>Dự án cải tại nâng cấp Hồ Đá Mài</t>
  </si>
  <si>
    <t>Dự án cải tại nâng cấp Hồ Khe Ngang</t>
  </si>
  <si>
    <t>Dự án cải tại nâng cấp Hồ Khe Hóp</t>
  </si>
  <si>
    <t>Dự án cải tại nâng cấp Hồ Khe Chinh</t>
  </si>
  <si>
    <t xml:space="preserve"> Xã An Thịnh</t>
  </si>
  <si>
    <t>Cầu treo Gốc Sấu</t>
  </si>
  <si>
    <t>Cầu treo Khe Ngõa</t>
  </si>
  <si>
    <t xml:space="preserve">   C</t>
  </si>
  <si>
    <t>Dự án xây dựng khu đô thị mới, khu dân cư nông thôn mới; chỉnh trang đô thị; khu dân cư nông thôn; cụm công nghiệp; khu sản xuất, chế biến nông sản, lâm sản, thủy sản, hải sản tập trung; dự án phát triển rừng phòng hộ, rừng đặc dụng</t>
  </si>
  <si>
    <t>Thủy điện Nà Hẩu</t>
  </si>
  <si>
    <t>Xã Nà Hẩu, Mỏ Vàng</t>
  </si>
  <si>
    <t>Công ty cổ phần Điện lực Xuân Tầm</t>
  </si>
  <si>
    <t>Văn bản ố 1971/UBND-TNMT ngày 01/9/2015 về việc chấp thuận khảo sát, nghiên cứu đầu tư xây dựng 03 dự án thủy điện gồm Nà Hẩu, Hạnh Phúc, Ma Lừ Thàng</t>
  </si>
  <si>
    <t>Thủy điện Hạnh Phúc</t>
  </si>
  <si>
    <t>Cấp điện nông thôn từ lưới điện quốc gia tỉnh Yên Bái giai đoạn 2014-2020</t>
  </si>
  <si>
    <t>Sở Công thương</t>
  </si>
  <si>
    <t>Đường nối từ cầu Bách Lẫm đến cầu Tuần Quán và đường tránh ngập</t>
  </si>
  <si>
    <t xml:space="preserve"> Đường nội thị thị trấn Yên Bình và xây dựng khu đô thị mới</t>
  </si>
  <si>
    <t>Nhà văn hóa công nhân</t>
  </si>
  <si>
    <t>Liên Đoàn lao động tỉnh Yên Bái</t>
  </si>
  <si>
    <t>Nhà hát nghệ thuật khu vực Tây Bắc</t>
  </si>
  <si>
    <t>Đường Cẩm Nhân - Phúc Ninh</t>
  </si>
  <si>
    <t>Xã Cẩm Nhân, Phúc Ninh</t>
  </si>
  <si>
    <t>Ủy ban nhân dân huyện Yên Bình</t>
  </si>
  <si>
    <t>Đường nối Quốc lộ 32 với đường cao tốc Nội Bài - Lào Cai (đoạn Nghĩa Lộ - nút giao IC14)</t>
  </si>
  <si>
    <t>Khu du lịch sinh thái đầm Vân Hội (Dự án xây dựng khu văn hóa, thể thao, vui chơi giải trí gắn với chỉnh trang khu dân cư nông thôn)</t>
  </si>
  <si>
    <t>Khu dịch vụ, thương mại tổng hợp (Dự án xây dựng khu văn hóa, thể thao, vui chơi giải trí gắn với phát trển thương mại, dịch vụ và chỉnh trang khu dân cư nông thôn)</t>
  </si>
  <si>
    <t>Ban Quản lý dự án đầu tư xây dựng tỉnh</t>
  </si>
  <si>
    <t>Huyện Văn Chấn, huyện Văn Yên, thị xã Nghĩa Lộ</t>
  </si>
  <si>
    <t>Sở Giao thông vận Tải, Ban quản lý dự án đầu tư xây dựng tỉnh</t>
  </si>
  <si>
    <t>Cầu Bách Lẫm nối Quốc lộ 37 với đường cao tốc Nội Bài - Lào Cai (cầu và đường dẫn)</t>
  </si>
  <si>
    <t>Đường ngã tư bệnh viện đi cầu Nghĩa Phương và xây dựng khu đô thị mới</t>
  </si>
  <si>
    <t>Các xã Việt Cường và Vân Hội</t>
  </si>
  <si>
    <t>Trung tâm Phát triển quỹ đất tỉnh Yên Bái</t>
  </si>
  <si>
    <t>Xã Minh Quân</t>
  </si>
  <si>
    <t>Các xã: Hưng Thịnh, Hưng Khánh, Tân Đồng, Kiên Thành, Quy Mông</t>
  </si>
  <si>
    <t>Nhà văn hóa khu dân cư
 Hoàng Hoa Thám 1</t>
  </si>
  <si>
    <t>Ủy ban nhân dân phường Nguyễn Thái Học</t>
  </si>
  <si>
    <t xml:space="preserve"> Phường Nguyễn Phúc</t>
  </si>
  <si>
    <t>Cầu Nậm Mười - Sơn Lương</t>
  </si>
  <si>
    <t>Xã Sơn Lương</t>
  </si>
  <si>
    <t>Quyết định số 484/QĐ-UBND ngày 14/4/2014 của Ủy ban nhân dân tỉnh Yên Bái về việc xét duyệt quy hoạch sử dụng đất đến năm 2020 và Kế hoạch sử dụng đất 05 năm kỳ đầu (2011-2015) huyện Văn Chấn</t>
  </si>
  <si>
    <t>Chợ Gia Hội</t>
  </si>
  <si>
    <t>Xây dựng khu dân cư nông thôn (trụ sở Ủy ban nhân dân xã Tuy Lộc cũ)</t>
  </si>
  <si>
    <t>Xã Tuy Lộc</t>
  </si>
  <si>
    <t>329</t>
  </si>
  <si>
    <t>330</t>
  </si>
  <si>
    <t>331</t>
  </si>
  <si>
    <t>332</t>
  </si>
  <si>
    <t>333</t>
  </si>
  <si>
    <t>334</t>
  </si>
  <si>
    <t>335</t>
  </si>
  <si>
    <t>336</t>
  </si>
  <si>
    <t>337</t>
  </si>
  <si>
    <t>338</t>
  </si>
  <si>
    <t>339</t>
  </si>
  <si>
    <t>340</t>
  </si>
  <si>
    <t>Thực hiện dự án xây dựng trụ sở cơ quan nhà nước, tổ chức chính trị, tổ chức chính trị - xã hội; công trình di tích lịch sử - văn hóa, danh lam, thắng cảnh được xếp hạng, công viên, quảng trường, tượng đài, bia tưởng niệm, công trình sự nghiệp công cấp  địa phương</t>
  </si>
  <si>
    <t>Viện kiểm sát nhân dân tỉnh Yên Bái</t>
  </si>
  <si>
    <t>Viện kiểm Sát Nhân dân</t>
  </si>
  <si>
    <t xml:space="preserve"> Quyết định số1090/VKSTC-V11 ngày 05/7/2010 của Viện kiểm soát nhân dân tối cao về việc đầu tư trụ sở làm việc viên kiểm soát nhân dân huyện Văn Yên</t>
  </si>
  <si>
    <t>Mở rộng trường Tiểu học</t>
  </si>
  <si>
    <t>Quyết định số 892/QĐ-UBND ngày 05/6/2012 của Ủy ban nhân dân huyện Văn Yên về việc Phê duyệt quy hoạch xây dụng nông thôn mới xã Đại sơn</t>
  </si>
  <si>
    <t>Văn bản đăng ký nhu cầu sử dụng đất thực hiện dự án của  UBND Xã</t>
  </si>
  <si>
    <t>Xây dựng trụ sở làm việc của các đoàn thể (Thôn Nhì Trên)</t>
  </si>
  <si>
    <t>Căn cứ văn bản số 261/UBND-XD ngày 11/02/2015 của UBND tỉnh Yên Bái về việc hỗ trợ kinh phí để triển khai thự hiện bảo đảm an toàn các hồ chứa nước trên địa bàn tỉnh Yên Bái; Căn cứ văn bản số 8751/ BKHĐT – KTNN ngày 29/10/2015 của Bộ kế hoạch và Đầu tư về việc thẩm định nguồn vốn NSTW dự án bố trí dân cư vùng thiên tai, lũ ống, lũ quét và sạt lở đất trên địa bàn các huyện tỉnh Yên Bái;</t>
  </si>
  <si>
    <t>TTPTQĐ tỉnh Yên Bái; Ủy ban nhân dân huyện  Văn Yên</t>
  </si>
  <si>
    <t>Căn cứ quyết định số 840/QĐ-UBND ngày 19 tháng 10 năm 2012 của Ủy ban nhân dân huyện Trấn Yên về việc phê duyệt Đồ án quy hoạch xây dựng nông thôn mới xã Hòa Cuông giai đoạn 2011-2020</t>
  </si>
  <si>
    <t>Mở mới tuyến đường từ nhà ông Thịnh đến nhà ông Tứ</t>
  </si>
  <si>
    <t>UBND xã Lương Thịnh</t>
  </si>
  <si>
    <t>Căn cứ quyết định số 843/QĐ-UBND ngày 19 tháng 10 năm 2012 của Ủy ban nhân dân huyện Trấn Yên về việc phê duyệt Đồ án quy hoạch xây dựng nông thôn mới xã Lương Thịnh giai đoạn 2011-2020</t>
  </si>
  <si>
    <t xml:space="preserve">Xây dựng tuyến đường Cửa Thảo ra sông </t>
  </si>
  <si>
    <t>UBND xã Minh Tiến</t>
  </si>
  <si>
    <t>Công ty cổ phần phát triển thủy điện Ma Lừ Thàng</t>
  </si>
  <si>
    <t>Văn bản số 2607/UBND-CN ngày 11 tháng 11 năm 2015 về việc chấp thuận phát triển thủy điện Ma Lừ Thàng thực hiện các thủ tục đầu tư đối với thủy điện Ma Lừ Thàng;công văn số 18/CV - ĐLXT ngày 02 tháng 11 năm 2015 của Công ty cổ phần điện lực Xuân Tầm về việc chấp thuận  cho Công ty cổ phần Phát triển thủy điện Ma Lừ Thàng thực hiện các thủ tục đầu tư xây dựng dựu án thủy điện Ma Lừ Thàng;</t>
  </si>
  <si>
    <t>Thủy điện Phìn Hồ 2</t>
  </si>
  <si>
    <t>Thủy điện Đề Dính Máo</t>
  </si>
  <si>
    <t>Thủy điện Nả Háng</t>
  </si>
  <si>
    <t>Bổ sung đường lên thủy điện Đề Dính Máo</t>
  </si>
  <si>
    <t>Bổ sung dự án thủy điện Phìn Hồ</t>
  </si>
  <si>
    <t xml:space="preserve">Chỉnh trang khu đô thị (San tạo mặt bằng quỹ đất tổ 3, TT Mù Cang Chải) </t>
  </si>
  <si>
    <t>Chỉnh trang khu đô thị (Quy hoạch đất công trình sự nghiệp)</t>
  </si>
  <si>
    <t>Dự án xây dựng khu dân cư nông thôn mới và thương mại dịch vụ (bổ xung khu số 5); Xây dựng khu dân cư nông thôn mới, khu đô thị mới hai đầu cầu Bách Lẫm</t>
  </si>
  <si>
    <t>Công ty cổ phần khoáng sản An Phú</t>
  </si>
  <si>
    <t>UBND các xã: Vân Hội, Hồng Ca, Hưng Khánh</t>
  </si>
  <si>
    <t>UBND các xã: Hưng Khánh, Minh Tiến</t>
  </si>
  <si>
    <t>BQL Dự án CTXD NN&amp;PTNT - Sở NN&amp;PTNT Phú Thọ</t>
  </si>
  <si>
    <t>UBND xã Âu Lâu</t>
  </si>
  <si>
    <t>Khu tái định cư (Bản Háng Tầu Dê (Trong Gồ Nhù)</t>
  </si>
  <si>
    <t>Nhà công vụ (Thôn Pa Te)</t>
  </si>
  <si>
    <t>Xây dựng, mở rộng 
trường mầm non</t>
  </si>
  <si>
    <t>Mở rộng trường Trung học
 cơ sở</t>
  </si>
  <si>
    <t>Đường lâm nghiệp Pá Hu đi Háng Gàng, xã Pá Hu</t>
  </si>
  <si>
    <t>Chỉnh trang khu dân cư nông thôn</t>
  </si>
  <si>
    <t>Chỉnh trang khu dân cư
 nông thôn</t>
  </si>
  <si>
    <t>Quyết định số 31/QĐ UBND ngày 30/01/2012 về việc phê duyệt Đồ án quy hoạch xây dựng nông thôn mới xã Sơn Thịnh của UBND huyện Văn Chấn</t>
  </si>
  <si>
    <t xml:space="preserve">Xây dựng điểm trường mầm non </t>
  </si>
  <si>
    <t xml:space="preserve"> Văn bản số: 41/2010/TT-BGDĐT ngày 30/12/2010 của Bộ Giáo dục và Đào tạo về việc Ban hành Điều lệ trường Tiểu học; Căn cứ Văn bản số 05/VBHN-BGDĐT ngày 13/02/2014 của Bộ Giáo dục và Đào tạo về việc Ban hành Điều lệ trường Mầm non</t>
  </si>
  <si>
    <t>Mở rộng Trường THCS Liên Sơn - TTNT Liên Sơn (Tổ 6A)</t>
  </si>
  <si>
    <t>Văn bản số: 41/2010/TT-BGDĐT ngày 30/12/2010 của Bộ Giáo dục và Đào tạo về việc Ban hành Điều lệ trường Tiểu học</t>
  </si>
  <si>
    <t xml:space="preserve">Xây dựng điểm trường Tiểu học </t>
  </si>
  <si>
    <t>Cải tạo đường giao thông nông thôn và bố trí tái định cư</t>
  </si>
  <si>
    <t>Văn bản số: 12/2011/TT-BGDĐT ngày 28/03/2011 của Bộ Giáo dục và Đào tạo về việc Ban hành Điều lệ trường Trung học cơ sở</t>
  </si>
  <si>
    <t>Văn bản số: 12/2011/TT-BGDĐT ngày 28/03/2011 của Bộ Giáo dục và Đào tạo về việc Ban hành Điều lệ trường THCS</t>
  </si>
  <si>
    <t>Bãi rác (Thôn Chiềng)</t>
  </si>
  <si>
    <t xml:space="preserve">Nhà nguyện giáo họ Vàng Cài                  </t>
  </si>
  <si>
    <t>Nhà nguyện Giáo họ Liên Sơn</t>
  </si>
  <si>
    <t>Dự án di dân, tái định cư</t>
  </si>
  <si>
    <t>Dự án cải tạo, nâng cấp hồ Ông Tuyên</t>
  </si>
  <si>
    <t xml:space="preserve">Văn bản số 261/UBND-XD ngày 11/02/2015 của UBND tỉnh Yên Bái về việc hỗ trợ kinh phí để triển khai thự hiện bảo đảm an toàn các hồ chứa nước trên địa bàn tỉnh Yên Bái; Căn cứ văn bản số 8751/ BKHĐT – KTNN ngày 29/10/2015 của Bộ kế hoạch và Đầu tư về việc thẩm định nguồn vốn NSTW dự án bố trí dân cư vùng thiên tai, lũ ống, lũ quét và sạt lở đất trên địa bàn các huyện tỉnh Yên Bái;
</t>
  </si>
  <si>
    <t xml:space="preserve"> Văn bản số 261/UBND-XD ngày 11/02/2015 của UBND tỉnh Yên Bái về việc hỗ trợ kinh phí để triển khai thự hiện bảo đảm an toàn các hồ chứa nước trên địa bàn tỉnh Yên Bái; Căn cứ văn bản số 8751/ BKHĐT – KTNN ngày 29/10/2015 của Bộ kế hoạch và Đầu tư về việc thẩm định nguồn vốn NSTW dự án bố trí dân cư vùng thiên tai, lũ ống, lũ quét và sạt lở đất trên địa bàn các huyện tỉnh Yên Bái;
</t>
  </si>
  <si>
    <t xml:space="preserve">
Văn bản số 261/UBND-XD ngày 11/02/2015 của UBND tỉnh Yên Bái về việc hỗ trợ kinh phí để triển khai thự hiện bảo đảm an toàn các hồ chứa nước trên địa bàn tỉnh Yên Bái; Căn cứ văn bản số 8751/ BKHĐT – KTNN ngày 29/10/2015 của Bộ kế hoạch và Đầu tư về việc thẩm định nguồn vốn NSTW dự án bố trí dân cư vùng thiên tai, lũ ống, lũ quét và sạt lở đất trên địa bàn các huyện tỉnh Yên Bái;
</t>
  </si>
  <si>
    <t>Xây dựng đập nước</t>
  </si>
  <si>
    <t>Quy hoạch đất sinh hoạt cộng đồng  (thôn Đán Dăm)</t>
  </si>
  <si>
    <t>Dự án cải tạo lưới điện cho các xã vùng sâu tại tỉnh Yên Bái vay vốn ADB Vốn dư cấu phần 1</t>
  </si>
  <si>
    <t>Mở mới đường trung tâm (Đường Thanh Niên kéo dài).</t>
  </si>
  <si>
    <t>Công ty Cổ phần vận tải thuỷ bộ Yên Bái.</t>
  </si>
  <si>
    <t>Chỉnh trang khu đô thị (Tổ 2-9)</t>
  </si>
  <si>
    <t xml:space="preserve">Xây dựng khu dân cư nông thôn mới </t>
  </si>
  <si>
    <t>Mỏ quặng chì kẽm
 Trống Pá Sang</t>
  </si>
  <si>
    <t>Xã Văn Phú</t>
  </si>
  <si>
    <t>Quỹ đất thu hồi quản lý theo quy hoạch</t>
  </si>
  <si>
    <t>Văn bản số 161/TTPTQĐ-
QL&amp;PTĐ ngày 25/11/2015 của TTPTQĐ tỉnh</t>
  </si>
  <si>
    <t>Công trình Thủy Điện Ngòi Hút II a</t>
  </si>
  <si>
    <t>Văn bản 30/CV-TT ngày 02/11/2015 của Công ty cổ phần đầu tư xây dựng và phát triển Trường Thành</t>
  </si>
  <si>
    <t>Giâý chứng nhận đầu tư số: 16103100006 ngày 24/3/ 2015 của UBND tỉnh Yên Bái</t>
  </si>
  <si>
    <t>Dự án tôn cao, mở rộng và cứng hóa mặt đê tả sông Thao kết hợp đường  giao thông đoạn Km0-Km17</t>
  </si>
  <si>
    <t>Khai thác, chế biến khoáng sản</t>
  </si>
  <si>
    <t>Công ty cổ phần Tập đoàn Thái Dương</t>
  </si>
  <si>
    <t>Thị trấn nông trường Nghĩa Lộ, thị trấn nông trường Liên sơn và các xã:  Sơn Thịnh, Tú Lệ, Nậm Lành, Thượng Bằng La, Tân Thịnh, Nậm Mười, Chấn Thịnh, An Lương, Sơn Lương, Gia hội, Nậm Búng, Bình Thuận, Nghĩa Sơn, Minh An, Suối Giàng, Phù Nham, Thạch Lương, Sùng Đô, Đại Lịch Suối Quyền, suối Bu, Phúc Sơn, Đồng Khê, Sơn A, Hạnh Sơn</t>
  </si>
  <si>
    <t>Khai thác quặng sắt 
(Thôn Bồ 3)</t>
  </si>
  <si>
    <t>Quyết định số 449/QĐ-UBND ngày 10/4/2014 của Ủy ban nhân dân tỉnh Yên Bái về việc xét duyệt quy hoạch sử dụng đất đến năm 2020 và Kế hoạch sử dụng đất 05 năm kỳ đầu (2011-2015) huyện Trạm Tấu</t>
  </si>
  <si>
    <t>Quyết định số 484/QĐ-UBND ngày 14/4/2014 của Ủy ban nhân dân tỉnh Yên Bái ủa Ủy ban nhân dân tỉnh Yên Bái về việc xét duyệt quy hoạch sử dụng đất đến năm 2020 và Kế hoạch sử dụng đất 05 năm kỳ đầu (2011-2015) huyện Văn Chấn</t>
  </si>
  <si>
    <t>Quyết định số 513/QĐ-UBND ngày 21/4/2014
 của Ủy ban nhân dân tỉnh Yên Bái về việc xét
 duyệt quy hoạch sử dụng đất đến năm 2020
 và Kế hoạch sử dụng đất 05 năm kỳ đầu (2011-2015) huyện Lục Yên</t>
  </si>
  <si>
    <t>Quyết định số 437/QĐ-UBND ngày 07/4/2014
 của Ủy ban nhân dân tỉnh Yên Bái về việc 
xét duyệt quy hoạch sử dụng đất đến năm 
2020 và Kế hoạch sử dụng đất 05 năm kỳ
 đầu (2011-2015) huyện Văn Yên</t>
  </si>
  <si>
    <t>Giấy phép thăm dò ks số 419/GP-BTNMT ngày 10/3/2011 của Bộ Tài nguyên và môi trường; Giấy chứng nhận đầu tư số 16103100030 ngày 30/6/2015 của ủy ban nhân dân tỉnh Yên Bái</t>
  </si>
  <si>
    <t>Công ty cổ phần khoáng sản Phan Thanh</t>
  </si>
  <si>
    <t>Quyết định số 666/QĐ-UBND ngày 12/5/2014 
của Ủy ban nhân dân tỉnh Yên Bái về việc xét 
duyệt quy hoạch sử dụng đất đến năm 2020
và Kế hoạch sử dụng đất 05 năm kỳ đầu 
(2011-2015) thành phố Yên Bái</t>
  </si>
  <si>
    <t>Quyết định số 956/QĐ-UBND ngày 26/6/2014 của Ủy ban nhân dân tỉnh Yên Bái về việc xét duyệt quy hoạch sử dụng đất đến năm 2020 và Kế hoạch sử dụng đất 05 năm kỳ đầu (2011-2015) huyện Trấn Yên</t>
  </si>
  <si>
    <t>Chỉnh trang khu đô thị (quỹ đất của Công ty cổ phần Thành Công cũ)</t>
  </si>
  <si>
    <t>Hành lang an toàn và công trình phụ trợ phục vụ cho khai thác khoáng sản của Công ty cổ phần khoáng sản Hưng Phát</t>
  </si>
  <si>
    <t>Công ty cổ phần khoáng sản Hưng Phát</t>
  </si>
  <si>
    <t>Giấy phép khai thác số 1970/GP-UBND ngày 23/11/2010 của Ủy ban nhân dân tỉnh Yên Bái</t>
  </si>
  <si>
    <t>Mỏ quặng sắt của Công ty cổ phần đầu tư khoáng sản Tây Bắc</t>
  </si>
  <si>
    <t>Xã Hưng Thịnh</t>
  </si>
  <si>
    <t>Công ty cổ phần đầu tư khoáng sản Tây Bắc</t>
  </si>
  <si>
    <t>Giấy phép khai thác số: 1053/GP-UBND ngày 27/7/2007 của Ủy ban nhân dân tỉnh Yên Bái</t>
  </si>
  <si>
    <t>Căn cứ quyết định số 835/QĐ-UBND ngày 19 tháng 10 năm 2012 của Ủy ban nhân dân huyện Trấn Yên về việc phê duyệt Đồ án quy hoạch xây dựng nông thôn mới xã Đào Thịnh giai đoạn 2011-2020</t>
  </si>
  <si>
    <t>UBND xã Hồng Ca</t>
  </si>
  <si>
    <t>UBND xã Hưng Khánh</t>
  </si>
  <si>
    <t>Mở rộng sân thể thao</t>
  </si>
  <si>
    <t>Xây dựng sân thể thao xã</t>
  </si>
  <si>
    <t>UBND xã Nga Quán</t>
  </si>
  <si>
    <t>Xây dựng nghĩa trang</t>
  </si>
  <si>
    <t>Các xã: Đào Thịnh, Hồng Ca, Lương Thịnh, Hưng Khánh, Việt Hồng</t>
  </si>
  <si>
    <t>UBND các xã: Đào Thịnh, Hồng Ca, Lương Thịnh, Hưng Khánh, Việt Hồng</t>
  </si>
  <si>
    <t>Các xã: Hưng Khánh, Minh Tiến</t>
  </si>
  <si>
    <t>Quyết định 956/QĐ-UBND ngày 26/6/2014 của Ủy ban nhân dân tỉnh Yên Bái về việct điều chỉnh quy hoạch sử dụng đất đến năm 2020, kế hoạch sử dụng đất 5 năm kỳ đầu 2011-2015 của huyện Trấn Yên</t>
  </si>
  <si>
    <t>Căn cứ quyết định số 1085/QĐ-UBND ngày 31 tháng 12 năm 2012 của Ủy ban nhân dân huyện Trấn Yên về việc phê duyệt Đồ án quy hoạch xây dựng nông thôn mới xã Hồng Ca  giai đoạn 2011-2020</t>
  </si>
  <si>
    <t>Mở rộng đường giao thông nông thôn</t>
  </si>
  <si>
    <t>Căn cứ quyết định số 847/QĐ-UBND ngày 19 tháng 10 năm 2012 của Ủy ban nhân dân huyện Trấn Yên về việc phê duyệt Đồ án quy hoạch xây dựng nông thôn mới xã Hưng Khánh giai đoạn 2011-2020</t>
  </si>
  <si>
    <t>Dự án cải tạo, nâng cấp Hồ Tặng An (thôn Tặng An)</t>
  </si>
  <si>
    <t>Dự án cải tạo, nâng cấp Hồ Roong Đeng (thôn Roong Đeng)</t>
  </si>
  <si>
    <t>Quy hoạch đập thông (thôn 9)</t>
  </si>
  <si>
    <t>Dự án cải tạo, nâng cấp Hồ Làng Át</t>
  </si>
  <si>
    <t>Dự án cải tạo, nâng cấp Hồ Nà Khà</t>
  </si>
  <si>
    <t>Quyết định số 421/QĐ-UBND ngày 03/4/2014 của UBND tỉnh Yên Bái về việc phê duyệt QHSDĐ đến năm 2020 và KHSDĐ 05 năm kỳ đầu 2011-2015 thị xã Nghĩa Lộ</t>
  </si>
  <si>
    <t>Xã Nghĩa An</t>
  </si>
  <si>
    <t xml:space="preserve">Chuyển mục đích đất SXKD </t>
  </si>
  <si>
    <t>Các phường: Cầu Thia, Pú Trạng, Tân An, Trung Tâm</t>
  </si>
  <si>
    <t>Đường Đông An đi khe Lép (đoạn Khe Quyền - Khe Lép), xã Xuân Tầm</t>
  </si>
  <si>
    <t>Xã Đông An và
xã Xuân Tầm</t>
  </si>
  <si>
    <t>Công văn của Ban quản lý dự án đầu tư và xây dựng huyện Văn Yên</t>
  </si>
  <si>
    <t>Công văn đăng ký nhu cầu sử dụng đất của hộ gia đình cá nhân xin đầu tư xây dựng</t>
  </si>
  <si>
    <t>Công văn đăng ký nhu cầu sử dụng đất số 05/CV-TC ngày 01/04/2015</t>
  </si>
  <si>
    <t>Tờ trình số 05/ của DN Ngọc Đông về việc đăng ký nhu cầu sử dụng đất năm 2015</t>
  </si>
  <si>
    <t>Mở mới đường nhánh giữa Nhà thi đấu đa năng huyện và Nhà văn hóa thiếu nhi, nối liền từ đường kè suối Nậm Kim (bờ trái) với đường mới đi từ trường THPT đến cầu cứng tổ 8</t>
  </si>
  <si>
    <t>Các căn cứ triển khai thực hiện (kế hoạch sử dụng đất, Quyết định đầu tư, Văn bản chấp thuận chủ trương đầu tư)</t>
  </si>
  <si>
    <t>Thủy điện Ma Lừ Thàng</t>
  </si>
  <si>
    <t>Mở mới kênh mương (Bản Séo Mả Pán B)</t>
  </si>
  <si>
    <t>Mở mới đường (đoạn từ Mù Nước đi Mù Cao (thôn Mù Cao - Chòm Mù Nước)</t>
  </si>
  <si>
    <t>Tổng công ty Đầu tư Phát triển đường cao tốc Việt Nam</t>
  </si>
  <si>
    <t>Tiểu dự án GPMB đường cao tốc Nội Bài - Lào Cai (giai đoạn 1)</t>
  </si>
  <si>
    <t xml:space="preserve">Quyết định số 3910/QĐ-BGTVT ngày 30/12/2009 của Bộ trưởng Bộ giao thông vận tải </t>
  </si>
  <si>
    <t>Dự án đầu tư nâng cấp Quốc lộ 37, đoạn Km280-Km340, tỉnh Yên Bái</t>
  </si>
  <si>
    <t xml:space="preserve">Quyết định số 4047/QĐ-BGTVT ngày 24/10/2014 của Bộ trưởng Bộ giao thông vận tải </t>
  </si>
  <si>
    <t>Dự án đầu tư xây dựng công trình đường Quốc lộ 37, đoạn tránh thành phố Yên Bái, tỉnh Yên Bái</t>
  </si>
  <si>
    <t>Dự án đầu tư xây dựng công trình đường Quốc lộ 37 và đường cao tốc Nội tốc - Lào Cai</t>
  </si>
  <si>
    <t>Văn bản số 2619/UBND-KT5, ngày 03/7/2015 của UBND tỉnh Yên Bái</t>
  </si>
  <si>
    <t xml:space="preserve">Văn bản Ban QL DA xông trình xây dựng nông nghiệp và PTNT tỉnh Phú Thọ </t>
  </si>
  <si>
    <t>Nhà văn hóa dân cư
 Hoàng Hoa Thám I</t>
  </si>
  <si>
    <t>Phường Nguyễn Thái Học</t>
  </si>
  <si>
    <t>UBND phường Nguyễn Thái Học</t>
  </si>
  <si>
    <t>Xây dựng đường giao thông nông thôn từ nhà ông Tư đến Thôn Đồng Bằng</t>
  </si>
  <si>
    <t>Nâng cấp hệ thống đường giao thông nông thôn</t>
  </si>
  <si>
    <t>Ban quản lý  đầu tư xây dựng tỉnh Yên Bái</t>
  </si>
  <si>
    <t>Văn bản số 264/CV-QLĐT  ngày 26/8/2015 Ban quản lý  đầu tư xây dựng về việc đăng ký danh mục dự án, diện tích cần thu hồi đất năm 2015</t>
  </si>
  <si>
    <t>Dự án đầu tư xây dựng công trình đường Yên Bái- Khe Sang đoạn Yên Bái- Trái Hút</t>
  </si>
  <si>
    <t>Sở Giao thông vận tải</t>
  </si>
  <si>
    <t>Văn bản số 969/SGTVT- KHKT sở Giao thông vận tải ngày 13/8/2015 về việc bổ sung diện tích đất còn thiếu vào quy hoạch sử dụng đất đến năm 2020 và Kế hoạch sử dụng đất năm 2015</t>
  </si>
  <si>
    <t>Quyết định số 4047/QĐ-BGTVT ngày 24/10/2014 của Bộ Trưởng Bộ Giao thông vận tải</t>
  </si>
  <si>
    <t>Số 1471/SGTVT- KHKT về việc lập kế hoạch sử dụng đất năm 2016, danh mục dự án cần thu hồi, chuyển mục đích sử dụng đất lúa, đất rừng phòng hộ, đất rừng đặc dụng.</t>
  </si>
  <si>
    <t>Quyết định số 3910/QĐ-BGTVT ngày 30/12/2009 của Bộ Trưởng Bộ Giao thông vận tải.</t>
  </si>
  <si>
    <t>Báo cáo số 249/BC-BQL ngày 11/11/2015 của Ban quản lý dự án đầu tư và xây dựng huyện</t>
  </si>
  <si>
    <t>Di dân tái định cư xã An Lạc</t>
  </si>
  <si>
    <t>Khai thác đá hoa tại xã Phan Thanh</t>
  </si>
  <si>
    <t>Mỏ đá vôi trắng An Phú</t>
  </si>
  <si>
    <t xml:space="preserve">Trại thực nghiệm ứng dụng tiến bộ Khoa học và Công nghệ </t>
  </si>
  <si>
    <t>Thôn Thanh Niêm, xã Minh Bảo</t>
  </si>
  <si>
    <t>TTUDTB KH&amp;CN - Sở khoa học và công nghệ</t>
  </si>
  <si>
    <t>QĐ số 1395/QĐ-UBND ngày 31/10/2012 của Chủ tịch UBND tỉnh Yên Bái v/v phê duyệt dự án đầu tư xây dựng Trại thực nghiệm ứng dúng tiến bộ Khoa học và Công nghệ</t>
  </si>
  <si>
    <t xml:space="preserve">Công văn số 13/TTUDTBKHCN của TT ứng dụng tiến bộ khoa học và công nghệ </t>
  </si>
  <si>
    <t xml:space="preserve">Xây dựng trụ sở làm việc của Công ty điện lực Yên Bái </t>
  </si>
  <si>
    <t>Tổ 26,phường Yên Thịnh</t>
  </si>
  <si>
    <t>Cty điện lực Yên Bái</t>
  </si>
  <si>
    <t xml:space="preserve">Văn bản số 2396/UBND-TNMT ngày 07/11/2014 của UBND tỉnh về KT quy hoạch, thu hồi đất để xây dựng trụ sỏ làm việc </t>
  </si>
  <si>
    <t>TTPTQĐ tỉnh</t>
  </si>
  <si>
    <t>Văn bản số 27/TTr -UBND ngày 11/8/2015 về việc xây dựng trụ sở UBND xã Giới Phiên</t>
  </si>
  <si>
    <t xml:space="preserve">Quyết định số 1723/QĐ-UBND ngày 24/6/2015 của UBND thành phố Yên Bái về việc phê duyệt QH chi tiết điều chỉnh mở rộng TT hành chính xã Minh Bảo </t>
  </si>
  <si>
    <t>Công văn số 72/BC-UBND ngày 18/9/2015</t>
  </si>
  <si>
    <t>Trường Mầm non Hoa Mai</t>
  </si>
  <si>
    <t xml:space="preserve">Ban Quản lý dự án thành phố </t>
  </si>
  <si>
    <t>QĐ sô 1559/QĐ-UBND ngày 29/9/2014 v/v phê duyệt Văn kiện " Chương trình đô thị miền núi phía Bắc - thành phố Yên Bái", vay vốn Ngân hàng Thế giới (WB)</t>
  </si>
  <si>
    <t>UBND phường Nguyễn Phúc</t>
  </si>
  <si>
    <t>Trường Mầm non Họa Mi</t>
  </si>
  <si>
    <t>Trạm y tế phường</t>
  </si>
  <si>
    <t xml:space="preserve"> Đường 32C (bổ sung)</t>
  </si>
  <si>
    <t>Chỉnh trang khu dân cư 
nông thôn, xây dựng khu xử lý chất thải</t>
  </si>
  <si>
    <t>Các xã: Cảm
 Nhân, Hán Đà,Thịnh Hưng, Cảm Ân, Tân Nguyên, Vĩnh Kiên, Vũ Linh, Đại Minh</t>
  </si>
  <si>
    <t>Xã Phúc Lộc, 
Giới Phiên, Hợp Minh</t>
  </si>
  <si>
    <t>Sở Giao thông vận Tải</t>
  </si>
  <si>
    <t>Quyết định số 106/QĐ-BGTVT ngày 12/01/2015 vv phê duyệt thiết kế kỹ thuật cầu Dài</t>
  </si>
  <si>
    <t>Văn bản của Sở giao thông vận tải</t>
  </si>
  <si>
    <t>Đường Cầu Tuần Quán 
(bổ sung)</t>
  </si>
  <si>
    <t>Phường Yên Ninh, 
xã Giới Phiên</t>
  </si>
  <si>
    <t>Thông báo số 964-TB/TU ngayf/7/2015 của Văn phòng Tỉnh Ủy</t>
  </si>
  <si>
    <t>Đường xóm Bún</t>
  </si>
  <si>
    <t>Phường Đồng Tâm</t>
  </si>
  <si>
    <t>văn bản của Ban Quản lý dự án thành phố</t>
  </si>
  <si>
    <t xml:space="preserve"> Phường Yên Ninh và xã Giới Phiên </t>
  </si>
  <si>
    <t>Văn bản số 1630/UBND-XD ngày 28/7/2015 của UBND tỉnh Yên Bái</t>
  </si>
  <si>
    <t xml:space="preserve">Công văn Ban quản lý dự án thành phố </t>
  </si>
  <si>
    <t>Văn bản phường Nguyễn Phúc</t>
  </si>
  <si>
    <t xml:space="preserve">Quyết định số 892/QĐ-UBND ngày 05/6/2012 của Ủy ban nhân dân huyện Văn Yên về việc Phê duyệt quy hoạch xây dụng nông thôn mới xã Đại sơn; Quyết định số 437/QĐ-UBND ngày 07/4/2014 của Ủy ban nhân dân tỉnh về việc phê duyệt Điều chỉnh quy hoạch sử dụng đất đến năm 2020 và kế hoạch sử dụng đất 5 năm kỳ đầu (2011-2015) huyện Văn Yên </t>
  </si>
  <si>
    <t xml:space="preserve">Quyết định số 437/QĐ-UBND ngày 07/4/2014 của Ủy ban nhân dân tỉnh về việc phê duyệt Điều chỉnh quy hoạch sử dụng đất đến năm 2020 và kế hoạch sử dụng đất 5 năm kỳ đầu (2011-2015) huyện Văn Yên </t>
  </si>
  <si>
    <t xml:space="preserve"> Quyết định số 437/QĐ-UBND ngày 7/4/2014 của UBND tỉnh Yên Bái  về việc phê duyệt Điều chỉnh quy hoạch sử dụng đất đến năm 2020 và kế hoạch sử dụng đất 5 năm kỳ đầu (2011-2015) huyện Văn Yên </t>
  </si>
  <si>
    <t>Đường điện 35 KV Khánh Hòa Lâm Giang</t>
  </si>
  <si>
    <t>Quyết định số 227/QĐ - UBND ngày 25/06/2010 về việc phê duyệt kết quả chỉ định thầu, điều chỉnh bổ sung dự án đầu tư công trình cầu Đại Phác huyện Văn Yên</t>
  </si>
  <si>
    <t>Xây dựng bãi đỗ đất phục vụ dự án công trình đường Tránh ngập thành phố Yên Bái</t>
  </si>
  <si>
    <t>Văn bản số 1970/UBND-XD ngày 29/9/2014 của UBND tỉnh Yên Bái vv sử dụng một phần diện tích đầm Ngòi Lầy để làm bãi đổ đất thừa phục vụ thi công dự án đường tránh ngập thành phố Yên Bái</t>
  </si>
  <si>
    <t xml:space="preserve">Văn bản số 1095/SGTVT-QLĐTXD ngày 17/10/2014 của Sở Giao thông vận tải tỉnh Yên Bái </t>
  </si>
  <si>
    <t>Trung tâm văn hóa thể thao xã Minh Bảo</t>
  </si>
  <si>
    <t>Quyết đinh số 2010/QĐ-UBND ngày 30/10/2014 của UBND tỉnh</t>
  </si>
  <si>
    <t>Xây mới cầu Văn Hưng</t>
  </si>
  <si>
    <t>Quyết định số 265/QĐ-UBND, ngày 11/7/2011 của UBND huyện Văn Chấn về phê duyệt Đề án Nông thôn mới</t>
  </si>
  <si>
    <t>Xây mới cầu Ba Khe 2</t>
  </si>
  <si>
    <t>Xây dựng Chợ xã Đại Lịch (Thôn 4)</t>
  </si>
  <si>
    <t>Quyết định số 259/QĐ-UBND, ngày 11/7/2011 của UBND huyện Văn Chấn về phê duyệt Đề án Nông thôn mới</t>
  </si>
  <si>
    <t>Văn bản đề nghị</t>
  </si>
  <si>
    <t>Xây dựng công trình phục vụ sinh hoạt chung của cộng đồng dân cư; dự án tái định cư, nhà ở xã hội, nhà ở công vụ; xây dựng công trình của cơ sở tôn giáo; khu văn hóa, thể thao, vui chơi giải trí phục vụ công cộng; chợ, nghĩa trang, nghĩa địa, nhà tang lễ,</t>
  </si>
  <si>
    <t>Chợ Yên Hợp</t>
  </si>
  <si>
    <t>Quyết định số 887/QĐ-UBND ngày 05/6/2012 của Ủy ban nhân dân huyện Văn Yên về việc Phê duyệt quy hoạch xây dụng nông thôn mới xã Yên Hợp</t>
  </si>
  <si>
    <t>Chợ Hoàng Thắng</t>
  </si>
  <si>
    <t xml:space="preserve">Mở mới nghĩa trang </t>
  </si>
  <si>
    <t xml:space="preserve">Quyết định số 883/QĐ-UBND ngày 05/6/2012 của Ủy ban nhân dân huyện Văn Yên về việc Phê duyệt quy hoạch xây dụng nông thôn mới </t>
  </si>
  <si>
    <t>Trung Tâm học tập cộng đồng</t>
  </si>
  <si>
    <t>Sân vận động trung tâm xã Mỏ Vàng</t>
  </si>
  <si>
    <t>Văn bản số 1639/UBND-TNMT ngày 27/7/2015 của Ủy ban nhân dân tỉnh về việc mở rộng trụ sở làm việc Kho bạc Nhà nước Yên Bình tại thị trấn Yên Bình, huyện Yên Bình</t>
  </si>
  <si>
    <t>Mở rộng trụ sở Chi cục thi hành án dân sự  huyện Yên Bình</t>
  </si>
  <si>
    <t>Chi cục THADS huyện</t>
  </si>
  <si>
    <t>Văn bản số 3092/TCTHADS-KHTC ngày 21/9/2015 của Tổng cục thi hành án dân sự và Văn bản số 58/CCTHADS ngày 10/11/2015 của Chi cục thi hành án dân sự huyện</t>
  </si>
  <si>
    <t xml:space="preserve">Trạm y tế </t>
  </si>
  <si>
    <t>Xã Tân Hương</t>
  </si>
  <si>
    <t>Sở y tế</t>
  </si>
  <si>
    <t xml:space="preserve">Thu hồi bổ sung (đã được HĐND tỉnh chấp thuận tại Nghị quyết số 20/2014/NQ-HĐND ngày 12/12/2014)  </t>
  </si>
  <si>
    <t xml:space="preserve"> Đền Làng Thân</t>
  </si>
  <si>
    <t>Quyết định số 217/QĐ-UBND ngày 06/2/2015 của UBND tỉnh về việc công nhận xếp hạng Đền Làng Thân là di tích lịch sử văn hoá cấp tỉnh; Văn bản số 55/TTr-UBND ngày 26/8/2015 của UBND thị trấn Yên Bình về việc cấp đất để xây dựng, tôn tạo Đền Làng Thân.</t>
  </si>
  <si>
    <t>Hộ gia đình tự nguyện trả lại đất.</t>
  </si>
  <si>
    <t xml:space="preserve"> Đường Hoàng Thi</t>
  </si>
  <si>
    <t>Xã Hán Đà, xã Đại Minh</t>
  </si>
  <si>
    <t>Ban quản lý dự án ĐT&amp;XD tỉnh</t>
  </si>
  <si>
    <t>Quyết định số 1282/QĐ-UBND, ngày 13/8/2014 của UBND tỉnh Yên Bái về việc phê duyệt dự án điều chỉnh, bổ sung đầu tư xây dựng công trình đường Hoàng Thi (giai đoạn 2) huyện Yên Bình</t>
  </si>
  <si>
    <t>Thu hồi bỏ sung do ảnh hưởng trong quá trình thi công.</t>
  </si>
  <si>
    <t>(Kèm theo Nghị quyết số 27/2015/NQ-HĐND  ngày  15/12/2015 của Hội đồng nhân dân tỉnh Yên Bái)</t>
  </si>
  <si>
    <t xml:space="preserve"> Đường giao thông kết nối các khu cụm công nghiệp khu vực Yên Bình với Quốc lộ 70, Quốc lộ 32C và đường cao tốc Nội bài - Lào cai</t>
  </si>
  <si>
    <t>Thị trấn Yên Bình, xã Thịnh Hưng và xã Đại Đồng</t>
  </si>
  <si>
    <t>Văn bản số 1630/UBNĐX ngày 28/7/2015 của UBND tỉnh</t>
  </si>
  <si>
    <t>Dự án cải tạo, nâng cấp hồ Hang Luồn</t>
  </si>
  <si>
    <t>Xã Vũ Linh</t>
  </si>
  <si>
    <t>Sở NN và PTNT</t>
  </si>
  <si>
    <t>Dự án cải tạo, nâng cấp hồ Gò Cao</t>
  </si>
  <si>
    <t>Dự án chống quá tải lưới điện các huyện Lục Yên, Yên Bình, tỉnh Yên Bái</t>
  </si>
  <si>
    <t>Văn bản số 1657/PCYB-QLXD ngày 03/11/2015</t>
  </si>
  <si>
    <t>Dự án cải tạo lưới điện thị trấn Yên Bình, Thác Bà và dân cư lân cận huyện Yên Bình</t>
  </si>
  <si>
    <t>Dự án xây dựng 07 TBA để CQT cho các TBA phân phối của Cty điện lực Yên Bái</t>
  </si>
  <si>
    <t>Xã Thịnh Hưng</t>
  </si>
  <si>
    <t>Dự án mở rộng và cải tạo lưới điện cho các xã vùng sâu vùng xa tại tỉnh Yên Bái</t>
  </si>
  <si>
    <t>Dự án xây dựng và cải tạo lưới điện trung hạ áp tỉnh Yên Bái.</t>
  </si>
  <si>
    <t>Dự án cấp điện khu vực Thác Bà theo đường Hoàng Thi</t>
  </si>
  <si>
    <t>Tổng công ty Đầu tư phát triển đường cao tốc Việt Nam tiếp tục đề nghị thu hồi bổ sung</t>
  </si>
  <si>
    <t>Sở giao thông vận tải</t>
  </si>
  <si>
    <t>Xã Tích Cốc</t>
  </si>
  <si>
    <t>Bến xe khách</t>
  </si>
  <si>
    <t>Thị trấn Thác Bà</t>
  </si>
  <si>
    <t>Quyết định số 2339/QĐ-UBND ngày 04/11/2015 của UBND tỉnh về việc phê duyệt điều chỉnh  quy hoạch sử dụng đất đến năm 2020 và kế hoạch sử dụng đất 5 năm kỳ đầu (2011-2015) huyện Yên Bình</t>
  </si>
  <si>
    <t>Dự án di dân</t>
  </si>
  <si>
    <t>Xã Xuân Long</t>
  </si>
  <si>
    <t>Tên cũ là khu tái định cư nay điều chỉnh tên và diện tích đất thu hồi.</t>
  </si>
  <si>
    <t>Nhà văn hoá thôn Làng Mới</t>
  </si>
  <si>
    <t>Xã Mông Sơn</t>
  </si>
  <si>
    <t>Quyết định số 966/QĐ-UBND ngày 02/7/2014 của UBND huyện Yên Bình về việc phân bổ cơ cấu nguồn vốn lồng ghép thực hiện chương trình NTN xã Mông Sơn</t>
  </si>
  <si>
    <t xml:space="preserve">Xây dựng nhà văn hóa </t>
  </si>
  <si>
    <t xml:space="preserve">Thị trấn nông trường Nghĩa Lộ và các xã: Tú Lệ, An Lương, Sơn A, Thạch Lương,Sơn Thịnh, Tân Thịnh,Cát Thịnh   </t>
  </si>
  <si>
    <t xml:space="preserve">Ủy ban nhân dân Thị trấn nông trường Nghĩa Lộ và các xã: Tú Lệ, An Lương, Sơn A, Thạch Lương,Sơn Thịnh, Tân Thịnh,Cát Thịnh   </t>
  </si>
  <si>
    <t>Quyết định 490/QĐ-UBND ngày 10/4/2014 của UBND tỉnh Yên Bái về việc phê duyệt quy hoạch sử dụng đất đến năm 2020, kế hoạch sử dụng đất 5 năm kỳ đầu (2011-2015) huyện Trạm Tấu</t>
  </si>
  <si>
    <t>Quyết định 118/QĐ-UBND ngày27/3/2014 của UBND tỉnh Yên Bái về việc phê duyệt quy hoạch chung thị trấn Trạm Tấu giai đoạn 2014-2034</t>
  </si>
  <si>
    <t>Giấy chứng nhận đầu tư số 1241/UBND-CNĐT ngày 09/7/ 2007 của UBND tỉnh Yên Bái</t>
  </si>
  <si>
    <t>UBND huyện Trạm Tấu</t>
  </si>
  <si>
    <t>Dự án xây dựng khu đô thị mới</t>
  </si>
  <si>
    <t>Dự án xây dựng khu đô thị mới tuyến đường Trạm Tấu - Bắc Yên</t>
  </si>
  <si>
    <t>Công ty Cổ phần Noong Phai</t>
  </si>
  <si>
    <t>Xây dựng thủy điện Noong Phai</t>
  </si>
  <si>
    <t>Tổng công ty cổ phần xây dựng công nghiệp Việt Nam, xã Tà Si Láng huyện Trạm Tấu.</t>
  </si>
  <si>
    <t>Giấy phép số 322/GP- BTNMT ngày 28 /2/2011 của Bộ Tài nguyên và Môi trường</t>
  </si>
  <si>
    <t>Công ty TNHH khai thác chế biến khoáng sản Cát tường và công ty cổ phần Mông Sơn</t>
  </si>
  <si>
    <t>Giấy phép số 584/GP- UBND ngày 22/4/2013 của UBND Tỉnh Yên Bái</t>
  </si>
  <si>
    <t>Giấy phép số 322/GP- BTNMT ngày 28/2/2011 của Bộ Tài nguyên và Môi trường</t>
  </si>
  <si>
    <t xml:space="preserve">Căn cứ văn bản số 261/UBND-XD ngày 11/02/2015 của UBND tỉnh Yên Bái về việc hỗ trợ kinh phí để triển khai thự hiện bảo đảm an toàn các hồ chứa nước trên địa bàn tỉnh Yên Bái; Căn cứ văn bản số 8751/ BKHĐT – KTNN ngày 29/10/2015 của Bộ kế hoạch và Đầu tư về việc thẩm định nguồn vốn NSTW dự án bố trí dân cư vùng thiên tai, lũ ống, lũ quét và sạt lở đất trên địa bàn các huyện tỉnh Yên Bái;
</t>
  </si>
  <si>
    <t>Xây dựng nhà ở học sinh bán trú (Thôn Mảm 1)</t>
  </si>
  <si>
    <t>Cải tạo nâng cấp hồ Phù Nham</t>
  </si>
  <si>
    <t>Cải tạo nâng cấp hồ Nông Trường Nghĩa Lộ</t>
  </si>
  <si>
    <t>Cải tạo nâng cấp Hồ thôn 26/3</t>
  </si>
  <si>
    <t>Xã Thượng Bằng La</t>
  </si>
  <si>
    <t xml:space="preserve">Dự án xây dựng ngầm tràn Khe Viễn </t>
  </si>
  <si>
    <t>Các xã: Yên Hưng, Châu Quế Thượng</t>
  </si>
  <si>
    <t>Xã Mỏ Vàng</t>
  </si>
  <si>
    <t xml:space="preserve">Chuyển  trụ sở Ủy ban nhân dân xã </t>
  </si>
  <si>
    <t>Xây dựng Trụ sở Ủy ban nhân dân thị trấn</t>
  </si>
  <si>
    <t>Văn bản số 2701/UBND-TNMT về việc phương án sử dụng các quỹ đất sau khi sáp nhập Bệnh viện khu vực chè Trần Phú và Bệnh viện Đa khoa huyện Văn Chấn tại thị trấn nông trường Trần Phú, huyện Văn Chấn</t>
  </si>
  <si>
    <t>Trạm y tế thị trấn nông trường Trần Phú và Cơ sở điều trị Methadon</t>
  </si>
  <si>
    <t>Xây mới trụ sở Ủy ban nhân dân xã (Thôn Trung Tâm)</t>
  </si>
  <si>
    <t>Xã Nậm Búng</t>
  </si>
  <si>
    <t>Quyết định số 251/QĐ-UBND, ngày 11/6/2011 của UBND huyện Văn Chấn về phê duyệt Đề án Nông thôn mới</t>
  </si>
  <si>
    <t>Xây mới trụ sở Ủy ban nhân dân xã (thôn Khe Chì)</t>
  </si>
  <si>
    <t>Xã Nghĩa Tâm</t>
  </si>
  <si>
    <t>Thông báo kết luận số 77/TB-UBND ngày 24/7/2015 của UBND huyện Văn Chấn Thông báo Kết luận của chủ tịch UBND huyện tại buổi làm việc với UBND xã Nghĩa Tâm</t>
  </si>
  <si>
    <t>Ủy ban nhân dân xã Gia Hội</t>
  </si>
  <si>
    <t>Bỏ đi vì đã được thông qua tại NQ 10 năm 2014</t>
  </si>
  <si>
    <t>Nhà công vụ Bệnh viện đa khoa huyện Văn Chấn</t>
  </si>
  <si>
    <t>Sở Y tế tỉnh Yên Bái</t>
  </si>
  <si>
    <t>Mở rộng trường bán trú trường THCS</t>
  </si>
  <si>
    <t>Căn cứ Văn bản số Số: 12/2011/TT-BGDĐT ngày 28/03/2011 của Bộ Giáo dục và Đào tạo về việc Ban hành Điều lệ trường THCS</t>
  </si>
  <si>
    <t>Mở rộng trụ sở Kho bạc Nhà nước huyện Yên Bình</t>
  </si>
  <si>
    <t>Thị trấn Yên Bình</t>
  </si>
  <si>
    <t>Kho bạc Nhà nước tỉnh</t>
  </si>
  <si>
    <t>Tiểu dự án đường cao tốc Nội Bài - Lào Cai đoạn 1 qua địa phận tỉnh Yên Bái</t>
  </si>
  <si>
    <t>Công văn số 1470/SGTVT-KHTK của Sở giao thông về việc bổ sung diện tích vào quy hoạch sử sử dụng đất đến năm 2020 và kế hoạch sử dụng đất năm 2015</t>
  </si>
  <si>
    <t>Công trình Giao thông Thuộc Dự Án di dân Xã Lâm Giang</t>
  </si>
  <si>
    <t>Sở NN&amp;PTNT tỉnh Yên Bái</t>
  </si>
  <si>
    <t>Công văn số 975/SNN-KH Sở NN&amp;PTNT của về việc đăng ký nhu cầu sử dụng đất năm 2016 - 2020</t>
  </si>
  <si>
    <t xml:space="preserve">Cầu La Phu Khơ đi Quốc lộ 32, huyện Mù Cang Chải </t>
  </si>
  <si>
    <t>Mở rộng đường liên thôn Quốc lộ32 - Bản Háng Blaha</t>
  </si>
  <si>
    <t>Dự án đầu tư nâng cấp Quốc lộ 37, đoạn tránh thành phố Yên Bái, tỉnh Yên Bái</t>
  </si>
  <si>
    <t>Dự án đầu tư nâng cấp Quốc lộ 37, đoạn km 280 đến km 340, Tỉnh Yên Bái</t>
  </si>
  <si>
    <t>Đường giao thông nối Quốc lộ 32 đến đường tránh Quốc lộ32</t>
  </si>
  <si>
    <t>Mở rộng đường liên xã từ Thị  trấn Mù Cang Chải - trung tâm xã Mồ Dề</t>
  </si>
  <si>
    <t>Cầu Háng Đề Lu (Thôn Phình
 Hồ)</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</si>
</sst>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_(* #,##0.0_);_(* \(#,##0.0\);_(* &quot;-&quot;?_);_(@_)"/>
    <numFmt numFmtId="178" formatCode="_(* #,##0_);_(* \(#,##0\);_(* &quot;-&quot;??_);_(@_)"/>
    <numFmt numFmtId="179" formatCode="_(* #,##0.0_);_(* \(#,##0.0\);_(* &quot;-&quot;??_);_(@_)"/>
    <numFmt numFmtId="180" formatCode="0.0"/>
    <numFmt numFmtId="181" formatCode="0.00;[Red]0.00"/>
    <numFmt numFmtId="182" formatCode="_-* #,##0\ _₫_-;\-* #,##0\ _₫_-;_-* &quot;-&quot;??\ _₫_-;_-@_-"/>
    <numFmt numFmtId="183" formatCode="_-* #,##0.0\ _₫_-;\-* #,##0.0\ _₫_-;_-* &quot;-&quot;??\ _₫_-;_-@_-"/>
    <numFmt numFmtId="184" formatCode="_(* #,##0.000_);_(* \(#,##0.000\);_(* &quot;-&quot;??_);_(@_)"/>
    <numFmt numFmtId="185" formatCode="0.0000"/>
    <numFmt numFmtId="186" formatCode="0.00000"/>
    <numFmt numFmtId="187" formatCode="0.000000"/>
    <numFmt numFmtId="188" formatCode="_(* #,##0.00_);_(* \(#,##0.00\);_(* &quot;-&quot;?_);_(@_)"/>
    <numFmt numFmtId="189" formatCode="_(* #,##0.000_);_(* \(#,##0.000\);_(* &quot;-&quot;?_);_(@_)"/>
    <numFmt numFmtId="190" formatCode="0.0000000"/>
    <numFmt numFmtId="191" formatCode="_(* #,##0.000_);_(* \(#,##0.000\);_(* &quot;-&quot;???_);_(@_)"/>
    <numFmt numFmtId="192" formatCode="[$-409]mmmmm\-yy;@"/>
    <numFmt numFmtId="193" formatCode="0.000;[Red]0.000"/>
    <numFmt numFmtId="194" formatCode="#,##0.000"/>
    <numFmt numFmtId="195" formatCode="[$-409]d\-mmm;@"/>
    <numFmt numFmtId="196" formatCode="_(* #,##0.0000_);_(* \(#,##0.0000\);_(* &quot;-&quot;??_);_(@_)"/>
    <numFmt numFmtId="197" formatCode="_-* #,##0.000\ _₫_-;\-* #,##0.000\ _₫_-;_-* &quot;-&quot;???\ _₫_-;_-@_-"/>
    <numFmt numFmtId="198" formatCode="_(* #,##0.00000_);_(* \(#,##0.00000\);_(* &quot;-&quot;??_);_(@_)"/>
    <numFmt numFmtId="199" formatCode="_(* #,##0.000000_);_(* \(#,##0.000000\);_(* &quot;-&quot;??_);_(@_)"/>
    <numFmt numFmtId="200" formatCode="_(* #,##0.0000000_);_(* \(#,##0.0000000\);_(* &quot;-&quot;??_);_(@_)"/>
    <numFmt numFmtId="201" formatCode="_(* #,##0.00000000_);_(* \(#,##0.00000000\);_(* &quot;-&quot;??_);_(@_)"/>
    <numFmt numFmtId="202" formatCode="_(* #,##0.000000000_);_(* \(#,##0.000000000\);_(* &quot;-&quot;??_);_(@_)"/>
    <numFmt numFmtId="203" formatCode="_(* #,##0.0000000000_);_(* \(#,##0.0000000000\);_(* &quot;-&quot;??_);_(@_)"/>
    <numFmt numFmtId="204" formatCode="_(* #,##0.0000_);_(* \(#,##0.0000\);_(* &quot;-&quot;????_);_(@_)"/>
    <numFmt numFmtId="205" formatCode="_-* #,##0.0\ _₫_-;\-* #,##0.0\ _₫_-;_-* &quot;-&quot;?\ _₫_-;_-@_-"/>
    <numFmt numFmtId="206" formatCode="_-* #,##0.0000\ _₫_-;\-* #,##0.0000\ _₫_-;_-* &quot;-&quot;????\ _₫_-;_-@_-"/>
    <numFmt numFmtId="207" formatCode="_-* #,##0.00\ _₫_-;\-* #,##0.00\ _₫_-;_-* &quot;-&quot;???\ _₫_-;_-@_-"/>
    <numFmt numFmtId="208" formatCode="_(* #,##0.00_);_(* \(#,##0.00\);_(* &quot;-&quot;???_);_(@_)"/>
    <numFmt numFmtId="209" formatCode="0_);\(0\)"/>
    <numFmt numFmtId="210" formatCode="0.000_);\(0.000\)"/>
  </numFmts>
  <fonts count="53">
    <font>
      <sz val="12"/>
      <name val="Times New Roman"/>
      <family val="0"/>
    </font>
    <font>
      <b/>
      <sz val="14"/>
      <name val="Times New Roman"/>
      <family val="1"/>
    </font>
    <font>
      <b/>
      <sz val="12"/>
      <name val="Times New Roman"/>
      <family val="1"/>
    </font>
    <font>
      <sz val="10"/>
      <name val="Helv"/>
      <family val="2"/>
    </font>
    <font>
      <u val="single"/>
      <sz val="12"/>
      <color indexed="12"/>
      <name val="Times New Roman"/>
      <family val="0"/>
    </font>
    <font>
      <u val="single"/>
      <sz val="12"/>
      <color indexed="36"/>
      <name val="Times New Roman"/>
      <family val="0"/>
    </font>
    <font>
      <sz val="14"/>
      <name val="Times New Roman"/>
      <family val="1"/>
    </font>
    <font>
      <sz val="10"/>
      <name val="Arial"/>
      <family val="2"/>
    </font>
    <font>
      <b/>
      <sz val="12"/>
      <name val="Helv"/>
      <family val="2"/>
    </font>
    <font>
      <sz val="12"/>
      <name val=".VnTime"/>
      <family val="2"/>
    </font>
    <font>
      <sz val="10"/>
      <name val="Times New Roman"/>
      <family val="1"/>
    </font>
    <font>
      <sz val="10"/>
      <name val=".VnTime"/>
      <family val="2"/>
    </font>
    <font>
      <sz val="11"/>
      <color indexed="8"/>
      <name val="Calibri"/>
      <family val="2"/>
    </font>
    <font>
      <b/>
      <sz val="13"/>
      <name val="Times New Roman"/>
      <family val="1"/>
    </font>
    <font>
      <b/>
      <sz val="10"/>
      <name val="Arial"/>
      <family val="2"/>
    </font>
    <font>
      <sz val="11"/>
      <name val="Times New Roman"/>
      <family val="1"/>
    </font>
    <font>
      <sz val="13"/>
      <name val="Times New Roman"/>
      <family val="1"/>
    </font>
    <font>
      <sz val="14"/>
      <name val=".VnTime"/>
      <family val="2"/>
    </font>
    <font>
      <sz val="13"/>
      <name val="Calibri"/>
      <family val="2"/>
    </font>
    <font>
      <b/>
      <sz val="10"/>
      <name val="Helv"/>
      <family val="2"/>
    </font>
    <font>
      <sz val="11"/>
      <name val=".VnTime"/>
      <family val="2"/>
    </font>
    <font>
      <b/>
      <sz val="9"/>
      <name val="Tahoma"/>
      <family val="2"/>
    </font>
    <font>
      <sz val="9"/>
      <name val="Tahoma"/>
      <family val="2"/>
    </font>
    <font>
      <sz val="12"/>
      <name val="Arial"/>
      <family val="2"/>
    </font>
    <font>
      <sz val="12"/>
      <name val="Calibri"/>
      <family val="2"/>
    </font>
    <font>
      <sz val="12"/>
      <name val="Helv"/>
      <family val="2"/>
    </font>
    <font>
      <b/>
      <sz val="12"/>
      <name val="Arial"/>
      <family val="2"/>
    </font>
    <font>
      <i/>
      <sz val="12"/>
      <name val="Times New Roman"/>
      <family val="1"/>
    </font>
    <font>
      <b/>
      <sz val="10"/>
      <name val="Times New Roman"/>
      <family val="1"/>
    </font>
    <font>
      <b/>
      <sz val="14"/>
      <name val="Helv"/>
      <family val="2"/>
    </font>
    <font>
      <b/>
      <sz val="10"/>
      <name val=".VnTime"/>
      <family val="2"/>
    </font>
    <font>
      <sz val="12"/>
      <color indexed="10"/>
      <name val="Times New Roman"/>
      <family val="1"/>
    </font>
    <font>
      <sz val="13"/>
      <color indexed="10"/>
      <name val="Times New Roman"/>
      <family val="1"/>
    </font>
    <font>
      <sz val="10"/>
      <color indexed="10"/>
      <name val="Times New Roman"/>
      <family val="1"/>
    </font>
    <font>
      <sz val="10"/>
      <color indexed="10"/>
      <name val=".VnTime"/>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171"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lignment/>
      <protection/>
    </xf>
    <xf numFmtId="0" fontId="40" fillId="0" borderId="0" applyNumberFormat="0" applyFill="0" applyBorder="0" applyAlignment="0" applyProtection="0"/>
    <xf numFmtId="0" fontId="5"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0" fillId="0" borderId="0">
      <alignment/>
      <protection/>
    </xf>
    <xf numFmtId="0" fontId="7" fillId="0" borderId="0">
      <alignment/>
      <protection/>
    </xf>
    <xf numFmtId="0" fontId="0" fillId="0" borderId="0">
      <alignment/>
      <protection/>
    </xf>
    <xf numFmtId="0" fontId="7" fillId="0" borderId="0">
      <alignment/>
      <protection/>
    </xf>
    <xf numFmtId="0" fontId="17" fillId="0" borderId="0">
      <alignment/>
      <protection/>
    </xf>
    <xf numFmtId="0" fontId="1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9" fillId="0" borderId="0">
      <alignment/>
      <protection/>
    </xf>
    <xf numFmtId="0" fontId="7" fillId="0" borderId="0">
      <alignment/>
      <protection/>
    </xf>
    <xf numFmtId="0" fontId="7" fillId="0" borderId="0">
      <alignment/>
      <protection/>
    </xf>
    <xf numFmtId="0" fontId="7" fillId="0" borderId="0">
      <alignment/>
      <protection/>
    </xf>
    <xf numFmtId="0" fontId="20" fillId="0" borderId="0">
      <alignment/>
      <protection/>
    </xf>
    <xf numFmtId="0" fontId="7" fillId="0" borderId="0">
      <alignment/>
      <protection/>
    </xf>
    <xf numFmtId="0" fontId="0" fillId="0" borderId="0">
      <alignment/>
      <protection/>
    </xf>
    <xf numFmtId="0" fontId="0" fillId="23" borderId="7" applyNumberFormat="0" applyFont="0" applyAlignment="0" applyProtection="0"/>
    <xf numFmtId="0" fontId="48"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25">
    <xf numFmtId="0" fontId="0" fillId="0" borderId="0" xfId="0" applyAlignment="1">
      <alignment/>
    </xf>
    <xf numFmtId="0" fontId="2" fillId="0" borderId="10" xfId="0" applyFont="1" applyFill="1" applyBorder="1" applyAlignment="1">
      <alignment horizontal="center" vertical="center" wrapText="1"/>
    </xf>
    <xf numFmtId="0" fontId="0" fillId="0" borderId="0" xfId="0" applyFont="1" applyFill="1" applyAlignment="1">
      <alignment horizontal="left" vertical="center"/>
    </xf>
    <xf numFmtId="43" fontId="2" fillId="0" borderId="10" xfId="42" applyFont="1" applyFill="1" applyBorder="1" applyAlignment="1">
      <alignment horizontal="center" vertical="center" wrapText="1"/>
    </xf>
    <xf numFmtId="0" fontId="2" fillId="0" borderId="10" xfId="0" applyFont="1" applyFill="1" applyBorder="1" applyAlignment="1">
      <alignment horizontal="center" vertical="center"/>
    </xf>
    <xf numFmtId="0" fontId="0" fillId="0" borderId="0" xfId="0" applyFont="1" applyFill="1" applyAlignment="1">
      <alignment horizontal="center" vertical="center"/>
    </xf>
    <xf numFmtId="43" fontId="2" fillId="0" borderId="10" xfId="42" applyFont="1" applyFill="1" applyBorder="1" applyAlignment="1">
      <alignment horizontal="right" vertical="center"/>
    </xf>
    <xf numFmtId="1" fontId="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4" fontId="0" fillId="0" borderId="10" xfId="0" applyNumberFormat="1" applyFont="1" applyFill="1" applyBorder="1" applyAlignment="1">
      <alignment horizontal="right" vertical="center" wrapText="1"/>
    </xf>
    <xf numFmtId="0" fontId="0" fillId="0" borderId="10" xfId="0" applyFont="1" applyFill="1" applyBorder="1" applyAlignment="1">
      <alignment horizontal="left" vertical="center"/>
    </xf>
    <xf numFmtId="2" fontId="0" fillId="0" borderId="10" xfId="0" applyNumberFormat="1" applyFont="1" applyFill="1" applyBorder="1" applyAlignment="1">
      <alignment horizontal="right" vertical="center"/>
    </xf>
    <xf numFmtId="0" fontId="0" fillId="0" borderId="10" xfId="0" applyFont="1" applyFill="1" applyBorder="1" applyAlignment="1">
      <alignment horizontal="right" vertical="center"/>
    </xf>
    <xf numFmtId="0" fontId="0" fillId="0" borderId="10" xfId="0" applyFont="1" applyFill="1" applyBorder="1" applyAlignment="1">
      <alignment horizontal="left" vertical="center" wrapText="1"/>
    </xf>
    <xf numFmtId="0" fontId="0" fillId="0" borderId="10" xfId="76" applyFont="1" applyFill="1" applyBorder="1" applyAlignment="1">
      <alignment horizontal="center" vertical="center" wrapText="1"/>
      <protection/>
    </xf>
    <xf numFmtId="180" fontId="0" fillId="0" borderId="10" xfId="0" applyNumberFormat="1" applyFont="1" applyFill="1" applyBorder="1" applyAlignment="1">
      <alignment horizontal="right" vertical="center"/>
    </xf>
    <xf numFmtId="2" fontId="0" fillId="0" borderId="10" xfId="61" applyNumberFormat="1" applyFont="1" applyFill="1" applyBorder="1" applyAlignment="1">
      <alignment horizontal="center" vertical="center" wrapText="1"/>
      <protection/>
    </xf>
    <xf numFmtId="2" fontId="0" fillId="0" borderId="10" xfId="64" applyNumberFormat="1" applyFont="1" applyFill="1" applyBorder="1" applyAlignment="1">
      <alignment horizontal="center" vertical="center" wrapText="1"/>
      <protection/>
    </xf>
    <xf numFmtId="43" fontId="0" fillId="0" borderId="10" xfId="0" applyNumberFormat="1" applyFont="1" applyFill="1" applyBorder="1" applyAlignment="1">
      <alignment horizontal="right" vertical="center"/>
    </xf>
    <xf numFmtId="0" fontId="0" fillId="0" borderId="10" xfId="0" applyFont="1" applyFill="1" applyBorder="1" applyAlignment="1" quotePrefix="1">
      <alignment horizontal="center" vertical="center" wrapText="1"/>
    </xf>
    <xf numFmtId="179" fontId="0" fillId="0" borderId="10" xfId="42" applyNumberFormat="1" applyFont="1" applyFill="1" applyBorder="1" applyAlignment="1">
      <alignment horizontal="right" vertical="center"/>
    </xf>
    <xf numFmtId="14" fontId="0" fillId="0" borderId="10" xfId="0" applyNumberFormat="1" applyFont="1" applyFill="1" applyBorder="1" applyAlignment="1">
      <alignment horizontal="center" vertical="center" wrapText="1"/>
    </xf>
    <xf numFmtId="43" fontId="0" fillId="0" borderId="10" xfId="42" applyNumberFormat="1" applyFont="1" applyFill="1" applyBorder="1" applyAlignment="1">
      <alignment horizontal="center" vertical="center" wrapText="1"/>
    </xf>
    <xf numFmtId="43" fontId="0" fillId="0" borderId="10" xfId="42" applyFont="1" applyFill="1" applyBorder="1" applyAlignment="1">
      <alignment horizontal="right" vertical="center"/>
    </xf>
    <xf numFmtId="0" fontId="0" fillId="0" borderId="10" xfId="0" applyFont="1" applyFill="1" applyBorder="1" applyAlignment="1">
      <alignment horizontal="right" vertical="center" wrapText="1"/>
    </xf>
    <xf numFmtId="0" fontId="0" fillId="0" borderId="10" xfId="64" applyFont="1" applyFill="1" applyBorder="1" applyAlignment="1">
      <alignment horizontal="center" vertical="center" wrapText="1"/>
      <protection/>
    </xf>
    <xf numFmtId="2" fontId="0" fillId="0" borderId="10" xfId="0" applyNumberFormat="1" applyFont="1" applyFill="1" applyBorder="1" applyAlignment="1">
      <alignment horizontal="center" vertical="center" wrapText="1"/>
    </xf>
    <xf numFmtId="2" fontId="0" fillId="0" borderId="10" xfId="64" applyNumberFormat="1" applyFont="1" applyFill="1" applyBorder="1" applyAlignment="1">
      <alignment horizontal="right" vertical="center" wrapText="1"/>
      <protection/>
    </xf>
    <xf numFmtId="2" fontId="0" fillId="0" borderId="10" xfId="72" applyNumberFormat="1" applyFont="1" applyFill="1" applyBorder="1" applyAlignment="1">
      <alignment horizontal="center" vertical="center" wrapText="1"/>
      <protection/>
    </xf>
    <xf numFmtId="43" fontId="0" fillId="0" borderId="10" xfId="45" applyFont="1" applyFill="1" applyBorder="1" applyAlignment="1">
      <alignment horizontal="right" vertical="center"/>
    </xf>
    <xf numFmtId="2" fontId="0" fillId="0" borderId="10" xfId="72" applyNumberFormat="1" applyFont="1" applyFill="1" applyBorder="1" applyAlignment="1">
      <alignment horizontal="right" vertical="center" wrapText="1"/>
      <protection/>
    </xf>
    <xf numFmtId="0" fontId="0" fillId="0" borderId="10" xfId="69" applyFont="1" applyFill="1" applyBorder="1" applyAlignment="1">
      <alignment horizontal="center" vertical="center" wrapText="1"/>
      <protection/>
    </xf>
    <xf numFmtId="43" fontId="0" fillId="0" borderId="10" xfId="45" applyNumberFormat="1" applyFont="1" applyFill="1" applyBorder="1" applyAlignment="1" quotePrefix="1">
      <alignment horizontal="center" vertical="center" wrapText="1"/>
    </xf>
    <xf numFmtId="4" fontId="0" fillId="0" borderId="10" xfId="44" applyNumberFormat="1" applyFont="1" applyFill="1" applyBorder="1" applyAlignment="1">
      <alignment horizontal="right" vertical="center"/>
    </xf>
    <xf numFmtId="0" fontId="0" fillId="0" borderId="10" xfId="73" applyNumberFormat="1" applyFont="1" applyFill="1" applyBorder="1" applyAlignment="1" applyProtection="1">
      <alignment horizontal="center" vertical="center" wrapText="1"/>
      <protection/>
    </xf>
    <xf numFmtId="43" fontId="0" fillId="0" borderId="10" xfId="0" applyNumberFormat="1" applyFont="1" applyFill="1" applyBorder="1" applyAlignment="1">
      <alignment horizontal="right" vertical="center" wrapText="1"/>
    </xf>
    <xf numFmtId="43" fontId="0" fillId="0" borderId="10" xfId="45" applyNumberFormat="1" applyFont="1" applyFill="1" applyBorder="1" applyAlignment="1">
      <alignment horizontal="center" vertical="center" wrapText="1"/>
    </xf>
    <xf numFmtId="2" fontId="0" fillId="0" borderId="10" xfId="45" applyNumberFormat="1" applyFont="1" applyFill="1" applyBorder="1" applyAlignment="1">
      <alignment horizontal="right" vertical="center" wrapText="1"/>
    </xf>
    <xf numFmtId="0" fontId="0" fillId="0" borderId="10" xfId="70" applyFont="1" applyFill="1" applyBorder="1" applyAlignment="1">
      <alignment horizontal="center" vertical="center" wrapText="1"/>
      <protection/>
    </xf>
    <xf numFmtId="2" fontId="0" fillId="0" borderId="10" xfId="73" applyNumberFormat="1" applyFont="1" applyFill="1" applyBorder="1" applyAlignment="1" applyProtection="1">
      <alignment horizontal="center" vertical="center" wrapText="1"/>
      <protection/>
    </xf>
    <xf numFmtId="4" fontId="0" fillId="0" borderId="10" xfId="75" applyNumberFormat="1" applyFont="1" applyFill="1" applyBorder="1" applyAlignment="1">
      <alignment horizontal="right" vertical="center"/>
      <protection/>
    </xf>
    <xf numFmtId="18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184" fontId="2"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43" fontId="2" fillId="24" borderId="10" xfId="42" applyFont="1" applyFill="1" applyBorder="1" applyAlignment="1">
      <alignment horizontal="right" vertical="center" wrapText="1"/>
    </xf>
    <xf numFmtId="0" fontId="0" fillId="0" borderId="13" xfId="0" applyFont="1" applyFill="1" applyBorder="1" applyAlignment="1">
      <alignment vertical="center" wrapText="1"/>
    </xf>
    <xf numFmtId="0" fontId="0" fillId="0" borderId="10" xfId="66" applyFont="1" applyFill="1" applyBorder="1" applyAlignment="1">
      <alignment horizontal="center" vertical="center" wrapText="1"/>
      <protection/>
    </xf>
    <xf numFmtId="0" fontId="0" fillId="0" borderId="10" xfId="0" applyFont="1" applyFill="1" applyBorder="1" applyAlignment="1">
      <alignment wrapText="1"/>
    </xf>
    <xf numFmtId="2" fontId="0" fillId="0" borderId="10" xfId="74" applyNumberFormat="1" applyFont="1" applyFill="1" applyBorder="1" applyAlignment="1">
      <alignment horizontal="center" vertical="center" wrapText="1"/>
      <protection/>
    </xf>
    <xf numFmtId="180" fontId="0" fillId="0" borderId="10" xfId="0" applyNumberFormat="1" applyFont="1" applyFill="1" applyBorder="1" applyAlignment="1">
      <alignment horizontal="right" vertical="center" wrapText="1"/>
    </xf>
    <xf numFmtId="184" fontId="0" fillId="0" borderId="10" xfId="0" applyNumberFormat="1" applyFont="1" applyFill="1" applyBorder="1" applyAlignment="1">
      <alignment horizontal="right" vertical="center" wrapText="1"/>
    </xf>
    <xf numFmtId="0" fontId="2" fillId="24" borderId="10" xfId="0" applyFont="1" applyFill="1" applyBorder="1" applyAlignment="1">
      <alignment horizontal="center" vertical="center" wrapText="1"/>
    </xf>
    <xf numFmtId="184" fontId="2" fillId="24" borderId="10" xfId="0" applyNumberFormat="1" applyFont="1" applyFill="1" applyBorder="1" applyAlignment="1">
      <alignment horizontal="center" vertical="center" wrapText="1"/>
    </xf>
    <xf numFmtId="43" fontId="2" fillId="24" borderId="10" xfId="42" applyNumberFormat="1" applyFont="1" applyFill="1" applyBorder="1" applyAlignment="1">
      <alignment horizontal="right" vertical="center" wrapText="1"/>
    </xf>
    <xf numFmtId="0" fontId="1" fillId="0" borderId="0" xfId="0" applyFont="1" applyFill="1" applyAlignment="1">
      <alignment horizontal="center" vertical="center" wrapText="1"/>
    </xf>
    <xf numFmtId="0" fontId="1" fillId="0" borderId="14" xfId="0" applyFont="1" applyFill="1" applyBorder="1" applyAlignment="1">
      <alignment horizontal="center" vertical="center" wrapText="1"/>
    </xf>
    <xf numFmtId="0" fontId="2" fillId="24" borderId="10" xfId="0" applyFont="1" applyFill="1" applyBorder="1" applyAlignment="1">
      <alignment vertical="center" wrapText="1"/>
    </xf>
    <xf numFmtId="43" fontId="2" fillId="24" borderId="10" xfId="0" applyNumberFormat="1" applyFont="1" applyFill="1" applyBorder="1" applyAlignment="1">
      <alignment horizontal="right" vertical="center" wrapText="1"/>
    </xf>
    <xf numFmtId="208" fontId="2" fillId="24" borderId="10" xfId="0" applyNumberFormat="1" applyFont="1" applyFill="1" applyBorder="1" applyAlignment="1">
      <alignment horizontal="right" vertical="center" wrapText="1"/>
    </xf>
    <xf numFmtId="180" fontId="2" fillId="24" borderId="10" xfId="0" applyNumberFormat="1" applyFont="1" applyFill="1" applyBorder="1" applyAlignment="1">
      <alignment horizontal="right" vertical="center" wrapText="1"/>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10" xfId="71" applyFont="1" applyFill="1" applyBorder="1" applyAlignment="1">
      <alignment horizontal="center" vertical="center" wrapText="1"/>
      <protection/>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6" fillId="0" borderId="0" xfId="0" applyFont="1" applyFill="1" applyAlignment="1">
      <alignment horizontal="center" vertical="center"/>
    </xf>
    <xf numFmtId="0" fontId="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Fill="1" applyAlignment="1">
      <alignment horizontal="center" vertical="center"/>
    </xf>
    <xf numFmtId="0" fontId="0" fillId="24" borderId="0" xfId="0" applyFont="1" applyFill="1" applyAlignment="1">
      <alignment horizontal="center" vertical="center"/>
    </xf>
    <xf numFmtId="0" fontId="0" fillId="0" borderId="0" xfId="0" applyFont="1" applyFill="1" applyAlignment="1">
      <alignment horizontal="center" vertical="center" wrapText="1"/>
    </xf>
    <xf numFmtId="0" fontId="23" fillId="0" borderId="10" xfId="0" applyFont="1" applyFill="1" applyBorder="1" applyAlignment="1">
      <alignment horizontal="center" vertical="center"/>
    </xf>
    <xf numFmtId="0" fontId="7" fillId="24" borderId="0" xfId="0" applyFont="1" applyFill="1" applyAlignment="1">
      <alignment horizontal="center" vertical="center"/>
    </xf>
    <xf numFmtId="2" fontId="0" fillId="0" borderId="10" xfId="0" applyNumberFormat="1" applyFont="1" applyFill="1" applyBorder="1" applyAlignment="1" applyProtection="1">
      <alignment horizontal="center" vertical="center" wrapText="1"/>
      <protection locked="0"/>
    </xf>
    <xf numFmtId="2" fontId="0" fillId="0" borderId="0" xfId="0" applyNumberFormat="1" applyFont="1" applyFill="1" applyAlignment="1">
      <alignment horizontal="center" vertical="center"/>
    </xf>
    <xf numFmtId="0" fontId="7" fillId="0" borderId="0" xfId="0" applyFont="1" applyFill="1" applyAlignment="1">
      <alignment horizontal="center" vertical="center"/>
    </xf>
    <xf numFmtId="0" fontId="0" fillId="0" borderId="10" xfId="77" applyFont="1" applyFill="1" applyBorder="1" applyAlignment="1">
      <alignment horizontal="center" vertical="center" wrapText="1"/>
      <protection/>
    </xf>
    <xf numFmtId="0" fontId="15" fillId="0" borderId="0" xfId="0" applyFont="1" applyFill="1" applyAlignment="1">
      <alignment horizontal="center" vertical="center"/>
    </xf>
    <xf numFmtId="0" fontId="10" fillId="0" borderId="0" xfId="0" applyFont="1" applyFill="1" applyAlignment="1">
      <alignment horizontal="center" vertical="center"/>
    </xf>
    <xf numFmtId="0" fontId="24"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0" xfId="0" applyFont="1" applyFill="1" applyAlignment="1">
      <alignment horizontal="center" vertical="center"/>
    </xf>
    <xf numFmtId="0" fontId="18" fillId="0" borderId="0" xfId="0" applyFont="1" applyFill="1" applyAlignment="1">
      <alignment horizontal="center" vertical="center" wrapText="1"/>
    </xf>
    <xf numFmtId="0" fontId="9" fillId="0" borderId="10" xfId="0" applyFont="1" applyFill="1" applyBorder="1" applyAlignment="1">
      <alignment horizontal="center" vertical="center"/>
    </xf>
    <xf numFmtId="0" fontId="16" fillId="0" borderId="0" xfId="0" applyFont="1" applyFill="1" applyAlignment="1">
      <alignment horizontal="center" vertical="center" wrapText="1"/>
    </xf>
    <xf numFmtId="0" fontId="13" fillId="24" borderId="0" xfId="0" applyFont="1" applyFill="1" applyAlignment="1">
      <alignment horizontal="center" vertical="center"/>
    </xf>
    <xf numFmtId="0" fontId="16" fillId="0" borderId="0" xfId="0" applyFont="1" applyFill="1" applyAlignment="1">
      <alignment horizontal="center" vertical="center"/>
    </xf>
    <xf numFmtId="0" fontId="0" fillId="0" borderId="10" xfId="69" applyFont="1" applyFill="1" applyBorder="1" applyAlignment="1" quotePrefix="1">
      <alignment horizontal="center" vertical="center" wrapText="1"/>
      <protection/>
    </xf>
    <xf numFmtId="0" fontId="0" fillId="0" borderId="10" xfId="81" applyFont="1" applyFill="1" applyBorder="1" applyAlignment="1" quotePrefix="1">
      <alignment horizontal="center" vertical="center" wrapText="1"/>
    </xf>
    <xf numFmtId="181" fontId="0" fillId="0" borderId="10" xfId="45" applyNumberFormat="1" applyFont="1" applyFill="1" applyBorder="1" applyAlignment="1">
      <alignment horizontal="center" vertical="center" wrapText="1"/>
    </xf>
    <xf numFmtId="2" fontId="0" fillId="0" borderId="10" xfId="73" applyNumberFormat="1" applyFont="1" applyFill="1" applyBorder="1" applyAlignment="1" applyProtection="1" quotePrefix="1">
      <alignment horizontal="center" vertical="center" wrapText="1"/>
      <protection/>
    </xf>
    <xf numFmtId="0" fontId="0" fillId="0" borderId="10" xfId="81" applyFont="1" applyFill="1" applyBorder="1" applyAlignment="1">
      <alignment horizontal="center" vertical="center" wrapText="1"/>
    </xf>
    <xf numFmtId="181" fontId="0" fillId="0" borderId="10" xfId="71" applyNumberFormat="1" applyFont="1" applyFill="1" applyBorder="1" applyAlignment="1">
      <alignment horizontal="center" vertical="center" wrapText="1"/>
      <protection/>
    </xf>
    <xf numFmtId="182" fontId="0" fillId="0" borderId="10"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 fillId="0" borderId="0" xfId="0" applyFont="1" applyFill="1" applyAlignment="1">
      <alignment horizontal="center" vertical="center"/>
    </xf>
    <xf numFmtId="0" fontId="25" fillId="0" borderId="0" xfId="0" applyFont="1" applyFill="1" applyAlignment="1">
      <alignment horizontal="center" vertical="center"/>
    </xf>
    <xf numFmtId="0" fontId="26" fillId="0" borderId="1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64" applyFont="1" applyFill="1" applyBorder="1" applyAlignment="1">
      <alignment horizontal="center" vertical="center" wrapText="1"/>
      <protection/>
    </xf>
    <xf numFmtId="209" fontId="0" fillId="0" borderId="0" xfId="0" applyNumberFormat="1" applyFont="1" applyFill="1" applyBorder="1" applyAlignment="1">
      <alignment horizontal="center" vertical="center" wrapText="1"/>
    </xf>
    <xf numFmtId="0" fontId="11" fillId="0" borderId="0" xfId="0" applyFont="1" applyFill="1" applyAlignment="1">
      <alignment horizontal="center" vertical="center"/>
    </xf>
    <xf numFmtId="43" fontId="0" fillId="0" borderId="0" xfId="42" applyFont="1" applyFill="1" applyAlignment="1">
      <alignment horizontal="center" vertical="center"/>
    </xf>
    <xf numFmtId="0" fontId="25" fillId="0" borderId="10" xfId="0" applyFont="1" applyFill="1" applyBorder="1" applyAlignment="1">
      <alignment horizontal="center" vertical="center"/>
    </xf>
    <xf numFmtId="0" fontId="10" fillId="0" borderId="0" xfId="0" applyFont="1" applyFill="1" applyAlignment="1">
      <alignment horizontal="left" vertical="center" wrapText="1"/>
    </xf>
    <xf numFmtId="0" fontId="0" fillId="0" borderId="10" xfId="0" applyNumberFormat="1" applyFont="1" applyFill="1" applyBorder="1" applyAlignment="1">
      <alignment horizontal="right" vertical="center" wrapText="1"/>
    </xf>
    <xf numFmtId="0" fontId="0" fillId="24" borderId="10" xfId="0" applyFont="1" applyFill="1" applyBorder="1" applyAlignment="1">
      <alignment horizontal="center" vertical="center"/>
    </xf>
    <xf numFmtId="1" fontId="0" fillId="24" borderId="10" xfId="0" applyNumberFormat="1" applyFont="1" applyFill="1" applyBorder="1" applyAlignment="1">
      <alignment horizontal="center" vertical="center" wrapText="1"/>
    </xf>
    <xf numFmtId="0" fontId="23" fillId="24" borderId="10" xfId="0" applyFont="1" applyFill="1" applyBorder="1" applyAlignment="1">
      <alignment horizontal="center" vertical="center"/>
    </xf>
    <xf numFmtId="0" fontId="0" fillId="24" borderId="10" xfId="0" applyFont="1" applyFill="1" applyBorder="1" applyAlignment="1">
      <alignment horizontal="center" vertical="center" wrapText="1"/>
    </xf>
    <xf numFmtId="0" fontId="0" fillId="24" borderId="0" xfId="0" applyFont="1" applyFill="1" applyAlignment="1">
      <alignment horizontal="center" vertical="center" wrapText="1"/>
    </xf>
    <xf numFmtId="0" fontId="0" fillId="24" borderId="0" xfId="0" applyFont="1" applyFill="1" applyAlignment="1">
      <alignment horizontal="center" vertical="center"/>
    </xf>
    <xf numFmtId="0" fontId="2" fillId="24" borderId="10" xfId="67" applyFont="1" applyFill="1" applyBorder="1" applyAlignment="1">
      <alignment horizontal="center" vertical="center" wrapText="1"/>
      <protection/>
    </xf>
    <xf numFmtId="0" fontId="2" fillId="24" borderId="0" xfId="67" applyFont="1" applyFill="1" applyBorder="1" applyAlignment="1">
      <alignment horizontal="center" vertical="center" wrapText="1"/>
      <protection/>
    </xf>
    <xf numFmtId="0" fontId="0" fillId="24" borderId="10" xfId="0" applyFont="1" applyFill="1" applyBorder="1" applyAlignment="1">
      <alignment horizontal="center" vertical="center"/>
    </xf>
    <xf numFmtId="2" fontId="0" fillId="24" borderId="10" xfId="0" applyNumberFormat="1" applyFont="1" applyFill="1" applyBorder="1" applyAlignment="1">
      <alignment horizontal="center" vertical="center" wrapText="1"/>
    </xf>
    <xf numFmtId="0" fontId="18" fillId="24" borderId="0" xfId="0" applyFont="1" applyFill="1" applyAlignment="1">
      <alignment horizontal="center" vertical="center" wrapText="1"/>
    </xf>
    <xf numFmtId="0" fontId="1" fillId="24" borderId="0" xfId="0" applyFont="1" applyFill="1" applyAlignment="1">
      <alignment horizontal="center" vertical="center" wrapText="1"/>
    </xf>
    <xf numFmtId="0" fontId="1" fillId="24" borderId="14" xfId="0" applyFont="1" applyFill="1" applyBorder="1" applyAlignment="1">
      <alignment horizontal="center" vertical="center" wrapText="1"/>
    </xf>
    <xf numFmtId="0" fontId="8" fillId="24" borderId="10" xfId="0" applyFont="1" applyFill="1" applyBorder="1" applyAlignment="1">
      <alignment horizontal="center" vertical="center"/>
    </xf>
    <xf numFmtId="0" fontId="8" fillId="24" borderId="0" xfId="0" applyFont="1" applyFill="1" applyAlignment="1">
      <alignment horizontal="center" vertical="center"/>
    </xf>
    <xf numFmtId="43" fontId="2" fillId="24" borderId="10" xfId="0" applyNumberFormat="1" applyFont="1" applyFill="1" applyBorder="1" applyAlignment="1">
      <alignment horizontal="center" vertical="center" wrapText="1"/>
    </xf>
    <xf numFmtId="0" fontId="2" fillId="24" borderId="10" xfId="0" applyFont="1" applyFill="1" applyBorder="1" applyAlignment="1">
      <alignment horizontal="center" vertical="center"/>
    </xf>
    <xf numFmtId="182" fontId="2" fillId="24" borderId="10" xfId="0" applyNumberFormat="1" applyFont="1" applyFill="1" applyBorder="1" applyAlignment="1">
      <alignment horizontal="center" vertical="center" wrapText="1"/>
    </xf>
    <xf numFmtId="0" fontId="10" fillId="24" borderId="0" xfId="0" applyFont="1" applyFill="1" applyAlignment="1">
      <alignment horizontal="center" vertical="center"/>
    </xf>
    <xf numFmtId="184" fontId="2" fillId="24" borderId="10" xfId="0" applyNumberFormat="1" applyFont="1" applyFill="1" applyBorder="1" applyAlignment="1">
      <alignment vertical="center" wrapText="1"/>
    </xf>
    <xf numFmtId="0" fontId="2" fillId="24" borderId="0" xfId="0" applyFont="1" applyFill="1" applyAlignment="1">
      <alignment horizontal="center" vertical="center"/>
    </xf>
    <xf numFmtId="0" fontId="1" fillId="24" borderId="0" xfId="0" applyFont="1" applyFill="1" applyAlignment="1">
      <alignment horizontal="center" vertical="center"/>
    </xf>
    <xf numFmtId="180" fontId="2" fillId="24" borderId="10" xfId="0" applyNumberFormat="1" applyFont="1" applyFill="1" applyBorder="1" applyAlignment="1">
      <alignment horizontal="center" vertical="center" wrapText="1"/>
    </xf>
    <xf numFmtId="43" fontId="0" fillId="0" borderId="10" xfId="42" applyFont="1" applyFill="1" applyBorder="1" applyAlignment="1">
      <alignment horizontal="right" vertical="center" wrapText="1"/>
    </xf>
    <xf numFmtId="43" fontId="0" fillId="0" borderId="10" xfId="42" applyNumberFormat="1" applyFont="1" applyFill="1" applyBorder="1" applyAlignment="1">
      <alignment horizontal="right" vertical="center" wrapText="1"/>
    </xf>
    <xf numFmtId="43" fontId="0" fillId="0" borderId="10" xfId="42" applyNumberFormat="1" applyFont="1" applyFill="1" applyBorder="1" applyAlignment="1">
      <alignment horizontal="right" vertical="center"/>
    </xf>
    <xf numFmtId="2" fontId="0" fillId="0" borderId="10" xfId="70" applyNumberFormat="1" applyFont="1" applyFill="1" applyBorder="1" applyAlignment="1">
      <alignment horizontal="right" vertical="center" wrapText="1"/>
      <protection/>
    </xf>
    <xf numFmtId="4" fontId="0"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wrapText="1"/>
    </xf>
    <xf numFmtId="0" fontId="24" fillId="0" borderId="10" xfId="0" applyFont="1" applyFill="1" applyBorder="1" applyAlignment="1">
      <alignment horizontal="right" vertical="center" wrapText="1"/>
    </xf>
    <xf numFmtId="181" fontId="0" fillId="0" borderId="10" xfId="46" applyNumberFormat="1" applyFont="1" applyFill="1" applyBorder="1" applyAlignment="1">
      <alignment horizontal="right" vertical="center" wrapText="1"/>
    </xf>
    <xf numFmtId="179" fontId="0" fillId="0" borderId="10" xfId="0" applyNumberFormat="1" applyFont="1" applyFill="1" applyBorder="1" applyAlignment="1">
      <alignment horizontal="right" vertical="center"/>
    </xf>
    <xf numFmtId="0" fontId="9" fillId="0" borderId="10" xfId="0" applyFont="1" applyFill="1" applyBorder="1" applyAlignment="1">
      <alignment horizontal="right" vertical="center" wrapText="1"/>
    </xf>
    <xf numFmtId="180" fontId="0" fillId="0" borderId="10" xfId="0" applyNumberFormat="1"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0" borderId="10" xfId="0" applyFont="1" applyFill="1" applyBorder="1" applyAlignment="1">
      <alignment horizontal="right" vertical="center"/>
    </xf>
    <xf numFmtId="180" fontId="0" fillId="0" borderId="10" xfId="0" applyNumberFormat="1" applyFont="1" applyFill="1" applyBorder="1" applyAlignment="1">
      <alignment horizontal="right" vertical="center"/>
    </xf>
    <xf numFmtId="43" fontId="0" fillId="0" borderId="10" xfId="42" applyNumberFormat="1" applyFont="1" applyFill="1" applyBorder="1" applyAlignment="1">
      <alignment horizontal="right" vertical="center"/>
    </xf>
    <xf numFmtId="178" fontId="0" fillId="0" borderId="10" xfId="42" applyNumberFormat="1" applyFont="1" applyFill="1" applyBorder="1" applyAlignment="1">
      <alignment horizontal="right" vertical="center" wrapText="1"/>
    </xf>
    <xf numFmtId="43" fontId="2" fillId="24" borderId="10" xfId="45" applyFont="1" applyFill="1" applyBorder="1" applyAlignment="1">
      <alignment horizontal="right" vertical="center"/>
    </xf>
    <xf numFmtId="2" fontId="16"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64" applyFont="1" applyFill="1" applyBorder="1" applyAlignment="1">
      <alignment horizontal="center" vertical="center" wrapText="1"/>
      <protection/>
    </xf>
    <xf numFmtId="0" fontId="13" fillId="0" borderId="0" xfId="0" applyFont="1" applyFill="1" applyAlignment="1">
      <alignment horizontal="center" vertical="center"/>
    </xf>
    <xf numFmtId="0" fontId="19" fillId="0" borderId="0" xfId="0" applyFont="1" applyFill="1" applyAlignment="1">
      <alignment horizontal="center" vertical="center"/>
    </xf>
    <xf numFmtId="0" fontId="14" fillId="0" borderId="0" xfId="0" applyFont="1" applyFill="1" applyAlignment="1">
      <alignment horizontal="center" vertical="center"/>
    </xf>
    <xf numFmtId="191" fontId="2" fillId="24" borderId="10" xfId="0" applyNumberFormat="1" applyFont="1" applyFill="1" applyBorder="1" applyAlignment="1">
      <alignment horizontal="center" vertical="center" wrapText="1"/>
    </xf>
    <xf numFmtId="0" fontId="2" fillId="24" borderId="10" xfId="0" applyFont="1" applyFill="1" applyBorder="1" applyAlignment="1" quotePrefix="1">
      <alignment horizontal="center" vertical="center" wrapText="1"/>
    </xf>
    <xf numFmtId="43" fontId="2" fillId="24" borderId="10" xfId="42" applyFont="1" applyFill="1" applyBorder="1" applyAlignment="1">
      <alignment horizontal="right" vertical="center"/>
    </xf>
    <xf numFmtId="0" fontId="0" fillId="0" borderId="11" xfId="0" applyFont="1" applyFill="1" applyBorder="1" applyAlignment="1">
      <alignment horizontal="center" vertical="center" wrapText="1"/>
    </xf>
    <xf numFmtId="184" fontId="0" fillId="0" borderId="10" xfId="42" applyNumberFormat="1" applyFont="1" applyFill="1" applyBorder="1" applyAlignment="1">
      <alignment horizontal="right" vertical="center"/>
    </xf>
    <xf numFmtId="184" fontId="0" fillId="0" borderId="10" xfId="42" applyNumberFormat="1" applyFont="1" applyFill="1" applyBorder="1" applyAlignment="1">
      <alignment horizontal="right" vertical="center"/>
    </xf>
    <xf numFmtId="2" fontId="2" fillId="24" borderId="10" xfId="0" applyNumberFormat="1" applyFont="1" applyFill="1" applyBorder="1" applyAlignment="1">
      <alignment horizontal="center" vertical="center" wrapText="1"/>
    </xf>
    <xf numFmtId="1" fontId="2" fillId="24" borderId="10" xfId="0" applyNumberFormat="1" applyFont="1" applyFill="1" applyBorder="1" applyAlignment="1">
      <alignment horizontal="center" vertical="center" wrapText="1"/>
    </xf>
    <xf numFmtId="0" fontId="28" fillId="24" borderId="0" xfId="0" applyFont="1" applyFill="1" applyAlignment="1">
      <alignment horizontal="center" vertical="center" wrapText="1"/>
    </xf>
    <xf numFmtId="0" fontId="28" fillId="24" borderId="0" xfId="0" applyFont="1" applyFill="1" applyAlignment="1">
      <alignment horizontal="left" vertical="center" wrapText="1"/>
    </xf>
    <xf numFmtId="0" fontId="2" fillId="24" borderId="10" xfId="0" applyFont="1" applyFill="1" applyBorder="1" applyAlignment="1">
      <alignment horizontal="left" vertical="center" wrapText="1"/>
    </xf>
    <xf numFmtId="0" fontId="2" fillId="24" borderId="10" xfId="73" applyNumberFormat="1" applyFont="1" applyFill="1" applyBorder="1" applyAlignment="1" applyProtection="1">
      <alignment horizontal="center" vertical="center" wrapText="1"/>
      <protection/>
    </xf>
    <xf numFmtId="14" fontId="2" fillId="24" borderId="10" xfId="0" applyNumberFormat="1" applyFont="1" applyFill="1" applyBorder="1" applyAlignment="1">
      <alignment horizontal="center" vertical="center" wrapText="1"/>
    </xf>
    <xf numFmtId="0" fontId="29" fillId="24" borderId="0" xfId="0" applyFont="1" applyFill="1" applyAlignment="1">
      <alignment horizontal="center" vertical="center"/>
    </xf>
    <xf numFmtId="0" fontId="2" fillId="24" borderId="0" xfId="0" applyFont="1" applyFill="1" applyBorder="1" applyAlignment="1">
      <alignment horizontal="center" vertical="center" wrapText="1"/>
    </xf>
    <xf numFmtId="178" fontId="2" fillId="24" borderId="10" xfId="42" applyNumberFormat="1"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6" fillId="24" borderId="10" xfId="0" applyFont="1" applyFill="1" applyBorder="1" applyAlignment="1">
      <alignment horizontal="center" vertical="center"/>
    </xf>
    <xf numFmtId="0" fontId="14" fillId="24" borderId="0" xfId="0" applyFont="1" applyFill="1" applyAlignment="1">
      <alignment horizontal="center" vertical="center"/>
    </xf>
    <xf numFmtId="209" fontId="2" fillId="24" borderId="0" xfId="0" applyNumberFormat="1" applyFont="1" applyFill="1" applyBorder="1" applyAlignment="1">
      <alignment horizontal="center" vertical="center" wrapText="1"/>
    </xf>
    <xf numFmtId="0" fontId="30" fillId="24" borderId="0" xfId="0" applyFont="1" applyFill="1" applyAlignment="1">
      <alignment horizontal="center" vertical="center"/>
    </xf>
    <xf numFmtId="0" fontId="28" fillId="24" borderId="0" xfId="0" applyFont="1" applyFill="1" applyAlignment="1">
      <alignment horizontal="center" vertical="center"/>
    </xf>
    <xf numFmtId="49" fontId="0" fillId="0" borderId="10" xfId="0" applyNumberFormat="1" applyFont="1" applyFill="1" applyBorder="1" applyAlignment="1">
      <alignment horizontal="center" vertical="center" wrapText="1"/>
    </xf>
    <xf numFmtId="49" fontId="0" fillId="0" borderId="10" xfId="42" applyNumberFormat="1" applyFont="1" applyFill="1" applyBorder="1" applyAlignment="1">
      <alignment horizontal="center" vertical="center" wrapText="1"/>
    </xf>
    <xf numFmtId="184" fontId="0" fillId="0" borderId="10" xfId="0" applyNumberFormat="1"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31" fillId="0" borderId="10" xfId="0" applyFont="1" applyFill="1" applyBorder="1" applyAlignment="1">
      <alignment horizontal="center" vertical="center" wrapText="1"/>
    </xf>
    <xf numFmtId="2" fontId="31" fillId="0" borderId="10" xfId="0" applyNumberFormat="1" applyFont="1" applyFill="1" applyBorder="1" applyAlignment="1">
      <alignment horizontal="right" vertical="center" wrapText="1"/>
    </xf>
    <xf numFmtId="0" fontId="31" fillId="0" borderId="10" xfId="0" applyFont="1" applyFill="1" applyBorder="1" applyAlignment="1">
      <alignment horizontal="right" vertical="center" wrapText="1"/>
    </xf>
    <xf numFmtId="1"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0" xfId="0" applyFont="1" applyFill="1" applyAlignment="1">
      <alignment horizontal="center" vertical="center"/>
    </xf>
    <xf numFmtId="0" fontId="31" fillId="0" borderId="10" xfId="64" applyFont="1" applyFill="1" applyBorder="1" applyAlignment="1">
      <alignment horizontal="center" vertical="center" wrapText="1"/>
      <protection/>
    </xf>
    <xf numFmtId="0" fontId="31" fillId="0" borderId="10" xfId="0" applyFont="1" applyFill="1" applyBorder="1" applyAlignment="1">
      <alignment wrapText="1"/>
    </xf>
    <xf numFmtId="0" fontId="32" fillId="0" borderId="0" xfId="0" applyFont="1" applyFill="1" applyAlignment="1">
      <alignment horizontal="center" vertical="center"/>
    </xf>
    <xf numFmtId="0" fontId="31" fillId="0" borderId="10" xfId="0" applyNumberFormat="1" applyFont="1" applyFill="1" applyBorder="1" applyAlignment="1">
      <alignment horizontal="right" vertical="center" wrapText="1"/>
    </xf>
    <xf numFmtId="180" fontId="31" fillId="0" borderId="10" xfId="0" applyNumberFormat="1" applyFont="1" applyFill="1" applyBorder="1" applyAlignment="1">
      <alignment horizontal="right" vertical="center" wrapText="1"/>
    </xf>
    <xf numFmtId="0" fontId="33" fillId="0" borderId="0" xfId="0" applyFont="1" applyFill="1" applyAlignment="1">
      <alignment horizontal="center" vertical="center" wrapText="1"/>
    </xf>
    <xf numFmtId="0" fontId="31" fillId="0" borderId="10" xfId="0" applyFont="1" applyFill="1" applyBorder="1" applyAlignment="1">
      <alignment vertical="center" wrapText="1"/>
    </xf>
    <xf numFmtId="0" fontId="31" fillId="0" borderId="10" xfId="0" applyFont="1" applyFill="1" applyBorder="1" applyAlignment="1">
      <alignment horizontal="left" vertical="center" wrapText="1"/>
    </xf>
    <xf numFmtId="0" fontId="33" fillId="0" borderId="0" xfId="0" applyFont="1" applyFill="1" applyAlignment="1">
      <alignment horizontal="left" vertical="center" wrapText="1"/>
    </xf>
    <xf numFmtId="49" fontId="31" fillId="0" borderId="10" xfId="42"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4" fillId="0" borderId="0" xfId="0" applyFont="1" applyFill="1" applyAlignment="1">
      <alignment horizontal="center" vertical="center"/>
    </xf>
    <xf numFmtId="179" fontId="31" fillId="0" borderId="10" xfId="42" applyNumberFormat="1" applyFont="1" applyFill="1" applyBorder="1" applyAlignment="1">
      <alignment horizontal="right" vertical="center"/>
    </xf>
    <xf numFmtId="43" fontId="31" fillId="0" borderId="10" xfId="42" applyNumberFormat="1" applyFont="1" applyFill="1" applyBorder="1" applyAlignment="1">
      <alignment horizontal="right" vertical="center"/>
    </xf>
    <xf numFmtId="0" fontId="33" fillId="0" borderId="0" xfId="0" applyFont="1" applyFill="1" applyAlignment="1">
      <alignment horizontal="center" vertical="center"/>
    </xf>
    <xf numFmtId="0" fontId="31" fillId="0" borderId="10" xfId="0" applyFont="1" applyFill="1" applyBorder="1" applyAlignment="1">
      <alignment horizontal="right" vertical="center" wrapText="1"/>
    </xf>
    <xf numFmtId="49" fontId="31" fillId="0" borderId="10" xfId="0" applyNumberFormat="1" applyFont="1" applyFill="1" applyBorder="1" applyAlignment="1">
      <alignment horizontal="center" vertical="center" wrapText="1"/>
    </xf>
    <xf numFmtId="43" fontId="31" fillId="0" borderId="10" xfId="42" applyNumberFormat="1" applyFont="1" applyFill="1" applyBorder="1" applyAlignment="1">
      <alignment horizontal="right" vertical="center" wrapText="1"/>
    </xf>
    <xf numFmtId="0" fontId="35" fillId="0" borderId="0" xfId="0" applyFont="1" applyFill="1" applyAlignment="1">
      <alignment horizontal="center" vertical="center"/>
    </xf>
    <xf numFmtId="0" fontId="1" fillId="0" borderId="0" xfId="0" applyFont="1" applyFill="1" applyAlignment="1">
      <alignment horizontal="center" vertical="center"/>
    </xf>
    <xf numFmtId="0" fontId="2" fillId="0" borderId="10" xfId="0" applyFont="1" applyFill="1" applyBorder="1" applyAlignment="1">
      <alignment horizontal="center" vertical="center" wrapText="1"/>
    </xf>
    <xf numFmtId="43" fontId="2" fillId="0" borderId="10" xfId="42" applyFont="1" applyFill="1" applyBorder="1" applyAlignment="1">
      <alignment horizontal="center" vertical="center" wrapText="1"/>
    </xf>
    <xf numFmtId="0" fontId="27" fillId="0" borderId="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10" xfId="0" applyFont="1" applyFill="1" applyBorder="1" applyAlignment="1">
      <alignment horizontal="center" vertic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xfId="45"/>
    <cellStyle name="Comma_DanhmuccongtrinhH.VanYen 2" xfId="46"/>
    <cellStyle name="Currency" xfId="47"/>
    <cellStyle name="Currency [0]" xfId="48"/>
    <cellStyle name="Excel Built-in Norma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1" xfId="61"/>
    <cellStyle name="Normal 11 2" xfId="62"/>
    <cellStyle name="Normal 12" xfId="63"/>
    <cellStyle name="Normal 2" xfId="64"/>
    <cellStyle name="Normal 2 2" xfId="65"/>
    <cellStyle name="Normal 2 2 2" xfId="66"/>
    <cellStyle name="Normal 2 3" xfId="67"/>
    <cellStyle name="Normal 3" xfId="68"/>
    <cellStyle name="Normal_Bieu kem theo phat hanh 01 - chuan" xfId="69"/>
    <cellStyle name="Normal_Bieu KHSDD 2015" xfId="70"/>
    <cellStyle name="Normal_Bieu QH tinh 2010-2020 .06.01.2011" xfId="71"/>
    <cellStyle name="Normal_DanhmuccongtrinhH.VanYen" xfId="72"/>
    <cellStyle name="Normal_Nhu Cau su dung dat 2016-2020" xfId="73"/>
    <cellStyle name="Normal_PHU Bieu2" xfId="74"/>
    <cellStyle name="Normal_Phu luc_05-4-07" xfId="75"/>
    <cellStyle name="Normal_Sheet1" xfId="76"/>
    <cellStyle name="Normal_SKS" xfId="77"/>
    <cellStyle name="Note" xfId="78"/>
    <cellStyle name="Output" xfId="79"/>
    <cellStyle name="Percent" xfId="80"/>
    <cellStyle name="Style 1" xfId="81"/>
    <cellStyle name="Title" xfId="82"/>
    <cellStyle name="Total" xfId="83"/>
    <cellStyle name="Warning Text" xfId="84"/>
  </cellStyles>
  <dxfs count="3">
    <dxf>
      <font>
        <color rgb="FFFFFFFF"/>
      </font>
      <border/>
    </dxf>
    <dxf>
      <font>
        <color rgb="FFFFFFFF"/>
      </font>
      <fill>
        <patternFill>
          <fgColor indexed="64"/>
        </patternFill>
      </fill>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124</xdr:row>
      <xdr:rowOff>0</xdr:rowOff>
    </xdr:from>
    <xdr:ext cx="95250" cy="657225"/>
    <xdr:sp>
      <xdr:nvSpPr>
        <xdr:cNvPr id="1" name="Text Box 12"/>
        <xdr:cNvSpPr txBox="1">
          <a:spLocks noChangeArrowheads="1"/>
        </xdr:cNvSpPr>
      </xdr:nvSpPr>
      <xdr:spPr>
        <a:xfrm>
          <a:off x="571500" y="136674225"/>
          <a:ext cx="95250" cy="6572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124</xdr:row>
      <xdr:rowOff>0</xdr:rowOff>
    </xdr:from>
    <xdr:ext cx="95250" cy="657225"/>
    <xdr:sp>
      <xdr:nvSpPr>
        <xdr:cNvPr id="2" name="Text Box 13"/>
        <xdr:cNvSpPr txBox="1">
          <a:spLocks noChangeArrowheads="1"/>
        </xdr:cNvSpPr>
      </xdr:nvSpPr>
      <xdr:spPr>
        <a:xfrm>
          <a:off x="571500" y="136674225"/>
          <a:ext cx="95250" cy="6572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345</xdr:row>
      <xdr:rowOff>0</xdr:rowOff>
    </xdr:from>
    <xdr:ext cx="95250" cy="238125"/>
    <xdr:sp>
      <xdr:nvSpPr>
        <xdr:cNvPr id="3" name="Text Box 12"/>
        <xdr:cNvSpPr txBox="1">
          <a:spLocks noChangeArrowheads="1"/>
        </xdr:cNvSpPr>
      </xdr:nvSpPr>
      <xdr:spPr>
        <a:xfrm>
          <a:off x="571500" y="4438269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345</xdr:row>
      <xdr:rowOff>0</xdr:rowOff>
    </xdr:from>
    <xdr:ext cx="95250" cy="238125"/>
    <xdr:sp>
      <xdr:nvSpPr>
        <xdr:cNvPr id="4" name="Text Box 13"/>
        <xdr:cNvSpPr txBox="1">
          <a:spLocks noChangeArrowheads="1"/>
        </xdr:cNvSpPr>
      </xdr:nvSpPr>
      <xdr:spPr>
        <a:xfrm>
          <a:off x="571500" y="443826900"/>
          <a:ext cx="9525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124</xdr:row>
      <xdr:rowOff>0</xdr:rowOff>
    </xdr:from>
    <xdr:ext cx="95250" cy="257175"/>
    <xdr:sp>
      <xdr:nvSpPr>
        <xdr:cNvPr id="5" name="Text Box 1"/>
        <xdr:cNvSpPr txBox="1">
          <a:spLocks noChangeArrowheads="1"/>
        </xdr:cNvSpPr>
      </xdr:nvSpPr>
      <xdr:spPr>
        <a:xfrm>
          <a:off x="14001750" y="1366742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124</xdr:row>
      <xdr:rowOff>0</xdr:rowOff>
    </xdr:from>
    <xdr:ext cx="95250" cy="209550"/>
    <xdr:sp>
      <xdr:nvSpPr>
        <xdr:cNvPr id="6" name="Text Box 15"/>
        <xdr:cNvSpPr txBox="1">
          <a:spLocks noChangeArrowheads="1"/>
        </xdr:cNvSpPr>
      </xdr:nvSpPr>
      <xdr:spPr>
        <a:xfrm>
          <a:off x="14001750" y="136674225"/>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124</xdr:row>
      <xdr:rowOff>0</xdr:rowOff>
    </xdr:from>
    <xdr:ext cx="95250" cy="209550"/>
    <xdr:sp>
      <xdr:nvSpPr>
        <xdr:cNvPr id="7" name="Text Box 16"/>
        <xdr:cNvSpPr txBox="1">
          <a:spLocks noChangeArrowheads="1"/>
        </xdr:cNvSpPr>
      </xdr:nvSpPr>
      <xdr:spPr>
        <a:xfrm>
          <a:off x="14001750" y="136674225"/>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124</xdr:row>
      <xdr:rowOff>0</xdr:rowOff>
    </xdr:from>
    <xdr:ext cx="95250" cy="209550"/>
    <xdr:sp>
      <xdr:nvSpPr>
        <xdr:cNvPr id="8" name="Text Box 17"/>
        <xdr:cNvSpPr txBox="1">
          <a:spLocks noChangeArrowheads="1"/>
        </xdr:cNvSpPr>
      </xdr:nvSpPr>
      <xdr:spPr>
        <a:xfrm>
          <a:off x="14001750" y="136674225"/>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124</xdr:row>
      <xdr:rowOff>0</xdr:rowOff>
    </xdr:from>
    <xdr:ext cx="95250" cy="209550"/>
    <xdr:sp>
      <xdr:nvSpPr>
        <xdr:cNvPr id="9" name="Text Box 18"/>
        <xdr:cNvSpPr txBox="1">
          <a:spLocks noChangeArrowheads="1"/>
        </xdr:cNvSpPr>
      </xdr:nvSpPr>
      <xdr:spPr>
        <a:xfrm>
          <a:off x="14001750" y="136674225"/>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124</xdr:row>
      <xdr:rowOff>0</xdr:rowOff>
    </xdr:from>
    <xdr:ext cx="95250" cy="257175"/>
    <xdr:sp>
      <xdr:nvSpPr>
        <xdr:cNvPr id="10" name="Text Box 1"/>
        <xdr:cNvSpPr txBox="1">
          <a:spLocks noChangeArrowheads="1"/>
        </xdr:cNvSpPr>
      </xdr:nvSpPr>
      <xdr:spPr>
        <a:xfrm>
          <a:off x="14001750" y="1366742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124</xdr:row>
      <xdr:rowOff>0</xdr:rowOff>
    </xdr:from>
    <xdr:ext cx="95250" cy="209550"/>
    <xdr:sp>
      <xdr:nvSpPr>
        <xdr:cNvPr id="11" name="Text Box 20"/>
        <xdr:cNvSpPr txBox="1">
          <a:spLocks noChangeArrowheads="1"/>
        </xdr:cNvSpPr>
      </xdr:nvSpPr>
      <xdr:spPr>
        <a:xfrm>
          <a:off x="14001750" y="136674225"/>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124</xdr:row>
      <xdr:rowOff>0</xdr:rowOff>
    </xdr:from>
    <xdr:ext cx="95250" cy="209550"/>
    <xdr:sp>
      <xdr:nvSpPr>
        <xdr:cNvPr id="12" name="Text Box 21"/>
        <xdr:cNvSpPr txBox="1">
          <a:spLocks noChangeArrowheads="1"/>
        </xdr:cNvSpPr>
      </xdr:nvSpPr>
      <xdr:spPr>
        <a:xfrm>
          <a:off x="14001750" y="136674225"/>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124</xdr:row>
      <xdr:rowOff>0</xdr:rowOff>
    </xdr:from>
    <xdr:ext cx="95250" cy="209550"/>
    <xdr:sp>
      <xdr:nvSpPr>
        <xdr:cNvPr id="13" name="Text Box 22"/>
        <xdr:cNvSpPr txBox="1">
          <a:spLocks noChangeArrowheads="1"/>
        </xdr:cNvSpPr>
      </xdr:nvSpPr>
      <xdr:spPr>
        <a:xfrm>
          <a:off x="14001750" y="136674225"/>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124</xdr:row>
      <xdr:rowOff>0</xdr:rowOff>
    </xdr:from>
    <xdr:ext cx="95250" cy="209550"/>
    <xdr:sp>
      <xdr:nvSpPr>
        <xdr:cNvPr id="14" name="Text Box 23"/>
        <xdr:cNvSpPr txBox="1">
          <a:spLocks noChangeArrowheads="1"/>
        </xdr:cNvSpPr>
      </xdr:nvSpPr>
      <xdr:spPr>
        <a:xfrm>
          <a:off x="14001750" y="136674225"/>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editAs="oneCell">
    <xdr:from>
      <xdr:col>0</xdr:col>
      <xdr:colOff>76200</xdr:colOff>
      <xdr:row>350</xdr:row>
      <xdr:rowOff>0</xdr:rowOff>
    </xdr:from>
    <xdr:to>
      <xdr:col>0</xdr:col>
      <xdr:colOff>219075</xdr:colOff>
      <xdr:row>350</xdr:row>
      <xdr:rowOff>28575</xdr:rowOff>
    </xdr:to>
    <xdr:pic>
      <xdr:nvPicPr>
        <xdr:cNvPr id="15" name="Text Box 1"/>
        <xdr:cNvPicPr preferRelativeResize="1">
          <a:picLocks noChangeAspect="0"/>
        </xdr:cNvPicPr>
      </xdr:nvPicPr>
      <xdr:blipFill>
        <a:blip r:embed="rId1"/>
        <a:stretch>
          <a:fillRect/>
        </a:stretch>
      </xdr:blipFill>
      <xdr:spPr>
        <a:xfrm>
          <a:off x="76200" y="448541775"/>
          <a:ext cx="14287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219075</xdr:colOff>
      <xdr:row>350</xdr:row>
      <xdr:rowOff>28575</xdr:rowOff>
    </xdr:to>
    <xdr:pic>
      <xdr:nvPicPr>
        <xdr:cNvPr id="16" name="Text Box 12"/>
        <xdr:cNvPicPr preferRelativeResize="1">
          <a:picLocks noChangeAspect="0"/>
        </xdr:cNvPicPr>
      </xdr:nvPicPr>
      <xdr:blipFill>
        <a:blip r:embed="rId1"/>
        <a:stretch>
          <a:fillRect/>
        </a:stretch>
      </xdr:blipFill>
      <xdr:spPr>
        <a:xfrm>
          <a:off x="76200" y="448541775"/>
          <a:ext cx="14287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219075</xdr:colOff>
      <xdr:row>350</xdr:row>
      <xdr:rowOff>28575</xdr:rowOff>
    </xdr:to>
    <xdr:pic>
      <xdr:nvPicPr>
        <xdr:cNvPr id="17" name="Text Box 13"/>
        <xdr:cNvPicPr preferRelativeResize="1">
          <a:picLocks noChangeAspect="0"/>
        </xdr:cNvPicPr>
      </xdr:nvPicPr>
      <xdr:blipFill>
        <a:blip r:embed="rId1"/>
        <a:stretch>
          <a:fillRect/>
        </a:stretch>
      </xdr:blipFill>
      <xdr:spPr>
        <a:xfrm>
          <a:off x="76200" y="448541775"/>
          <a:ext cx="14287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219075</xdr:colOff>
      <xdr:row>350</xdr:row>
      <xdr:rowOff>28575</xdr:rowOff>
    </xdr:to>
    <xdr:pic>
      <xdr:nvPicPr>
        <xdr:cNvPr id="18" name="Text Box 1"/>
        <xdr:cNvPicPr preferRelativeResize="1">
          <a:picLocks noChangeAspect="0"/>
        </xdr:cNvPicPr>
      </xdr:nvPicPr>
      <xdr:blipFill>
        <a:blip r:embed="rId1"/>
        <a:stretch>
          <a:fillRect/>
        </a:stretch>
      </xdr:blipFill>
      <xdr:spPr>
        <a:xfrm>
          <a:off x="76200" y="448541775"/>
          <a:ext cx="14287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219075</xdr:colOff>
      <xdr:row>350</xdr:row>
      <xdr:rowOff>28575</xdr:rowOff>
    </xdr:to>
    <xdr:pic>
      <xdr:nvPicPr>
        <xdr:cNvPr id="19" name="Text Box 12"/>
        <xdr:cNvPicPr preferRelativeResize="1">
          <a:picLocks noChangeAspect="0"/>
        </xdr:cNvPicPr>
      </xdr:nvPicPr>
      <xdr:blipFill>
        <a:blip r:embed="rId1"/>
        <a:stretch>
          <a:fillRect/>
        </a:stretch>
      </xdr:blipFill>
      <xdr:spPr>
        <a:xfrm>
          <a:off x="76200" y="448541775"/>
          <a:ext cx="14287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219075</xdr:colOff>
      <xdr:row>350</xdr:row>
      <xdr:rowOff>28575</xdr:rowOff>
    </xdr:to>
    <xdr:pic>
      <xdr:nvPicPr>
        <xdr:cNvPr id="20" name="Text Box 13"/>
        <xdr:cNvPicPr preferRelativeResize="1">
          <a:picLocks noChangeAspect="0"/>
        </xdr:cNvPicPr>
      </xdr:nvPicPr>
      <xdr:blipFill>
        <a:blip r:embed="rId1"/>
        <a:stretch>
          <a:fillRect/>
        </a:stretch>
      </xdr:blipFill>
      <xdr:spPr>
        <a:xfrm>
          <a:off x="76200" y="448541775"/>
          <a:ext cx="14287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219075</xdr:colOff>
      <xdr:row>350</xdr:row>
      <xdr:rowOff>28575</xdr:rowOff>
    </xdr:to>
    <xdr:pic>
      <xdr:nvPicPr>
        <xdr:cNvPr id="21" name="Text Box 1"/>
        <xdr:cNvPicPr preferRelativeResize="1">
          <a:picLocks noChangeAspect="0"/>
        </xdr:cNvPicPr>
      </xdr:nvPicPr>
      <xdr:blipFill>
        <a:blip r:embed="rId1"/>
        <a:stretch>
          <a:fillRect/>
        </a:stretch>
      </xdr:blipFill>
      <xdr:spPr>
        <a:xfrm>
          <a:off x="76200" y="448541775"/>
          <a:ext cx="14287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219075</xdr:colOff>
      <xdr:row>350</xdr:row>
      <xdr:rowOff>28575</xdr:rowOff>
    </xdr:to>
    <xdr:pic>
      <xdr:nvPicPr>
        <xdr:cNvPr id="22" name="Text Box 12"/>
        <xdr:cNvPicPr preferRelativeResize="1">
          <a:picLocks noChangeAspect="0"/>
        </xdr:cNvPicPr>
      </xdr:nvPicPr>
      <xdr:blipFill>
        <a:blip r:embed="rId1"/>
        <a:stretch>
          <a:fillRect/>
        </a:stretch>
      </xdr:blipFill>
      <xdr:spPr>
        <a:xfrm>
          <a:off x="76200" y="448541775"/>
          <a:ext cx="14287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219075</xdr:colOff>
      <xdr:row>350</xdr:row>
      <xdr:rowOff>28575</xdr:rowOff>
    </xdr:to>
    <xdr:pic>
      <xdr:nvPicPr>
        <xdr:cNvPr id="23" name="Text Box 13"/>
        <xdr:cNvPicPr preferRelativeResize="1">
          <a:picLocks noChangeAspect="0"/>
        </xdr:cNvPicPr>
      </xdr:nvPicPr>
      <xdr:blipFill>
        <a:blip r:embed="rId1"/>
        <a:stretch>
          <a:fillRect/>
        </a:stretch>
      </xdr:blipFill>
      <xdr:spPr>
        <a:xfrm>
          <a:off x="76200" y="448541775"/>
          <a:ext cx="14287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219075</xdr:colOff>
      <xdr:row>350</xdr:row>
      <xdr:rowOff>28575</xdr:rowOff>
    </xdr:to>
    <xdr:pic>
      <xdr:nvPicPr>
        <xdr:cNvPr id="24" name="Text Box 1"/>
        <xdr:cNvPicPr preferRelativeResize="1">
          <a:picLocks noChangeAspect="0"/>
        </xdr:cNvPicPr>
      </xdr:nvPicPr>
      <xdr:blipFill>
        <a:blip r:embed="rId1"/>
        <a:stretch>
          <a:fillRect/>
        </a:stretch>
      </xdr:blipFill>
      <xdr:spPr>
        <a:xfrm>
          <a:off x="76200" y="448541775"/>
          <a:ext cx="14287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219075</xdr:colOff>
      <xdr:row>350</xdr:row>
      <xdr:rowOff>28575</xdr:rowOff>
    </xdr:to>
    <xdr:pic>
      <xdr:nvPicPr>
        <xdr:cNvPr id="25" name="Text Box 12"/>
        <xdr:cNvPicPr preferRelativeResize="1">
          <a:picLocks noChangeAspect="0"/>
        </xdr:cNvPicPr>
      </xdr:nvPicPr>
      <xdr:blipFill>
        <a:blip r:embed="rId1"/>
        <a:stretch>
          <a:fillRect/>
        </a:stretch>
      </xdr:blipFill>
      <xdr:spPr>
        <a:xfrm>
          <a:off x="76200" y="448541775"/>
          <a:ext cx="14287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219075</xdr:colOff>
      <xdr:row>350</xdr:row>
      <xdr:rowOff>28575</xdr:rowOff>
    </xdr:to>
    <xdr:pic>
      <xdr:nvPicPr>
        <xdr:cNvPr id="26" name="Text Box 13"/>
        <xdr:cNvPicPr preferRelativeResize="1">
          <a:picLocks noChangeAspect="0"/>
        </xdr:cNvPicPr>
      </xdr:nvPicPr>
      <xdr:blipFill>
        <a:blip r:embed="rId1"/>
        <a:stretch>
          <a:fillRect/>
        </a:stretch>
      </xdr:blipFill>
      <xdr:spPr>
        <a:xfrm>
          <a:off x="76200" y="448541775"/>
          <a:ext cx="14287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219075</xdr:colOff>
      <xdr:row>350</xdr:row>
      <xdr:rowOff>28575</xdr:rowOff>
    </xdr:to>
    <xdr:pic>
      <xdr:nvPicPr>
        <xdr:cNvPr id="27" name="Text Box 1"/>
        <xdr:cNvPicPr preferRelativeResize="1">
          <a:picLocks noChangeAspect="0"/>
        </xdr:cNvPicPr>
      </xdr:nvPicPr>
      <xdr:blipFill>
        <a:blip r:embed="rId1"/>
        <a:stretch>
          <a:fillRect/>
        </a:stretch>
      </xdr:blipFill>
      <xdr:spPr>
        <a:xfrm>
          <a:off x="76200" y="448541775"/>
          <a:ext cx="14287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219075</xdr:colOff>
      <xdr:row>350</xdr:row>
      <xdr:rowOff>28575</xdr:rowOff>
    </xdr:to>
    <xdr:pic>
      <xdr:nvPicPr>
        <xdr:cNvPr id="28" name="Text Box 12"/>
        <xdr:cNvPicPr preferRelativeResize="1">
          <a:picLocks noChangeAspect="0"/>
        </xdr:cNvPicPr>
      </xdr:nvPicPr>
      <xdr:blipFill>
        <a:blip r:embed="rId1"/>
        <a:stretch>
          <a:fillRect/>
        </a:stretch>
      </xdr:blipFill>
      <xdr:spPr>
        <a:xfrm>
          <a:off x="76200" y="448541775"/>
          <a:ext cx="14287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219075</xdr:colOff>
      <xdr:row>350</xdr:row>
      <xdr:rowOff>28575</xdr:rowOff>
    </xdr:to>
    <xdr:pic>
      <xdr:nvPicPr>
        <xdr:cNvPr id="29" name="Text Box 13"/>
        <xdr:cNvPicPr preferRelativeResize="1">
          <a:picLocks noChangeAspect="0"/>
        </xdr:cNvPicPr>
      </xdr:nvPicPr>
      <xdr:blipFill>
        <a:blip r:embed="rId1"/>
        <a:stretch>
          <a:fillRect/>
        </a:stretch>
      </xdr:blipFill>
      <xdr:spPr>
        <a:xfrm>
          <a:off x="76200" y="448541775"/>
          <a:ext cx="14287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219075</xdr:colOff>
      <xdr:row>350</xdr:row>
      <xdr:rowOff>28575</xdr:rowOff>
    </xdr:to>
    <xdr:pic>
      <xdr:nvPicPr>
        <xdr:cNvPr id="30" name="Text Box 1"/>
        <xdr:cNvPicPr preferRelativeResize="1">
          <a:picLocks noChangeAspect="0"/>
        </xdr:cNvPicPr>
      </xdr:nvPicPr>
      <xdr:blipFill>
        <a:blip r:embed="rId1"/>
        <a:stretch>
          <a:fillRect/>
        </a:stretch>
      </xdr:blipFill>
      <xdr:spPr>
        <a:xfrm>
          <a:off x="76200" y="448541775"/>
          <a:ext cx="14287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219075</xdr:colOff>
      <xdr:row>350</xdr:row>
      <xdr:rowOff>28575</xdr:rowOff>
    </xdr:to>
    <xdr:pic>
      <xdr:nvPicPr>
        <xdr:cNvPr id="31" name="Text Box 12"/>
        <xdr:cNvPicPr preferRelativeResize="1">
          <a:picLocks noChangeAspect="0"/>
        </xdr:cNvPicPr>
      </xdr:nvPicPr>
      <xdr:blipFill>
        <a:blip r:embed="rId1"/>
        <a:stretch>
          <a:fillRect/>
        </a:stretch>
      </xdr:blipFill>
      <xdr:spPr>
        <a:xfrm>
          <a:off x="76200" y="448541775"/>
          <a:ext cx="14287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219075</xdr:colOff>
      <xdr:row>350</xdr:row>
      <xdr:rowOff>28575</xdr:rowOff>
    </xdr:to>
    <xdr:pic>
      <xdr:nvPicPr>
        <xdr:cNvPr id="32" name="Text Box 13"/>
        <xdr:cNvPicPr preferRelativeResize="1">
          <a:picLocks noChangeAspect="0"/>
        </xdr:cNvPicPr>
      </xdr:nvPicPr>
      <xdr:blipFill>
        <a:blip r:embed="rId1"/>
        <a:stretch>
          <a:fillRect/>
        </a:stretch>
      </xdr:blipFill>
      <xdr:spPr>
        <a:xfrm>
          <a:off x="76200" y="448541775"/>
          <a:ext cx="14287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200025</xdr:colOff>
      <xdr:row>350</xdr:row>
      <xdr:rowOff>28575</xdr:rowOff>
    </xdr:to>
    <xdr:pic>
      <xdr:nvPicPr>
        <xdr:cNvPr id="33" name="Text Box 1"/>
        <xdr:cNvPicPr preferRelativeResize="1">
          <a:picLocks noChangeAspect="0"/>
        </xdr:cNvPicPr>
      </xdr:nvPicPr>
      <xdr:blipFill>
        <a:blip r:embed="rId1"/>
        <a:stretch>
          <a:fillRect/>
        </a:stretch>
      </xdr:blipFill>
      <xdr:spPr>
        <a:xfrm>
          <a:off x="76200" y="448541775"/>
          <a:ext cx="12382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200025</xdr:colOff>
      <xdr:row>350</xdr:row>
      <xdr:rowOff>28575</xdr:rowOff>
    </xdr:to>
    <xdr:pic>
      <xdr:nvPicPr>
        <xdr:cNvPr id="34" name="Text Box 12"/>
        <xdr:cNvPicPr preferRelativeResize="1">
          <a:picLocks noChangeAspect="0"/>
        </xdr:cNvPicPr>
      </xdr:nvPicPr>
      <xdr:blipFill>
        <a:blip r:embed="rId1"/>
        <a:stretch>
          <a:fillRect/>
        </a:stretch>
      </xdr:blipFill>
      <xdr:spPr>
        <a:xfrm>
          <a:off x="76200" y="448541775"/>
          <a:ext cx="12382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200025</xdr:colOff>
      <xdr:row>350</xdr:row>
      <xdr:rowOff>28575</xdr:rowOff>
    </xdr:to>
    <xdr:pic>
      <xdr:nvPicPr>
        <xdr:cNvPr id="35" name="Text Box 13"/>
        <xdr:cNvPicPr preferRelativeResize="1">
          <a:picLocks noChangeAspect="0"/>
        </xdr:cNvPicPr>
      </xdr:nvPicPr>
      <xdr:blipFill>
        <a:blip r:embed="rId1"/>
        <a:stretch>
          <a:fillRect/>
        </a:stretch>
      </xdr:blipFill>
      <xdr:spPr>
        <a:xfrm>
          <a:off x="76200" y="448541775"/>
          <a:ext cx="12382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200025</xdr:colOff>
      <xdr:row>350</xdr:row>
      <xdr:rowOff>28575</xdr:rowOff>
    </xdr:to>
    <xdr:pic>
      <xdr:nvPicPr>
        <xdr:cNvPr id="36" name="Text Box 1"/>
        <xdr:cNvPicPr preferRelativeResize="1">
          <a:picLocks noChangeAspect="0"/>
        </xdr:cNvPicPr>
      </xdr:nvPicPr>
      <xdr:blipFill>
        <a:blip r:embed="rId1"/>
        <a:stretch>
          <a:fillRect/>
        </a:stretch>
      </xdr:blipFill>
      <xdr:spPr>
        <a:xfrm>
          <a:off x="76200" y="448541775"/>
          <a:ext cx="12382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200025</xdr:colOff>
      <xdr:row>350</xdr:row>
      <xdr:rowOff>28575</xdr:rowOff>
    </xdr:to>
    <xdr:pic>
      <xdr:nvPicPr>
        <xdr:cNvPr id="37" name="Text Box 12"/>
        <xdr:cNvPicPr preferRelativeResize="1">
          <a:picLocks noChangeAspect="0"/>
        </xdr:cNvPicPr>
      </xdr:nvPicPr>
      <xdr:blipFill>
        <a:blip r:embed="rId1"/>
        <a:stretch>
          <a:fillRect/>
        </a:stretch>
      </xdr:blipFill>
      <xdr:spPr>
        <a:xfrm>
          <a:off x="76200" y="448541775"/>
          <a:ext cx="12382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200025</xdr:colOff>
      <xdr:row>350</xdr:row>
      <xdr:rowOff>28575</xdr:rowOff>
    </xdr:to>
    <xdr:pic>
      <xdr:nvPicPr>
        <xdr:cNvPr id="38" name="Text Box 13"/>
        <xdr:cNvPicPr preferRelativeResize="1">
          <a:picLocks noChangeAspect="0"/>
        </xdr:cNvPicPr>
      </xdr:nvPicPr>
      <xdr:blipFill>
        <a:blip r:embed="rId1"/>
        <a:stretch>
          <a:fillRect/>
        </a:stretch>
      </xdr:blipFill>
      <xdr:spPr>
        <a:xfrm>
          <a:off x="76200" y="448541775"/>
          <a:ext cx="12382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200025</xdr:colOff>
      <xdr:row>350</xdr:row>
      <xdr:rowOff>28575</xdr:rowOff>
    </xdr:to>
    <xdr:pic>
      <xdr:nvPicPr>
        <xdr:cNvPr id="39" name="Text Box 1"/>
        <xdr:cNvPicPr preferRelativeResize="1">
          <a:picLocks noChangeAspect="0"/>
        </xdr:cNvPicPr>
      </xdr:nvPicPr>
      <xdr:blipFill>
        <a:blip r:embed="rId1"/>
        <a:stretch>
          <a:fillRect/>
        </a:stretch>
      </xdr:blipFill>
      <xdr:spPr>
        <a:xfrm>
          <a:off x="76200" y="448541775"/>
          <a:ext cx="12382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200025</xdr:colOff>
      <xdr:row>350</xdr:row>
      <xdr:rowOff>28575</xdr:rowOff>
    </xdr:to>
    <xdr:pic>
      <xdr:nvPicPr>
        <xdr:cNvPr id="40" name="Text Box 12"/>
        <xdr:cNvPicPr preferRelativeResize="1">
          <a:picLocks noChangeAspect="0"/>
        </xdr:cNvPicPr>
      </xdr:nvPicPr>
      <xdr:blipFill>
        <a:blip r:embed="rId1"/>
        <a:stretch>
          <a:fillRect/>
        </a:stretch>
      </xdr:blipFill>
      <xdr:spPr>
        <a:xfrm>
          <a:off x="76200" y="448541775"/>
          <a:ext cx="12382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200025</xdr:colOff>
      <xdr:row>350</xdr:row>
      <xdr:rowOff>28575</xdr:rowOff>
    </xdr:to>
    <xdr:pic>
      <xdr:nvPicPr>
        <xdr:cNvPr id="41" name="Text Box 13"/>
        <xdr:cNvPicPr preferRelativeResize="1">
          <a:picLocks noChangeAspect="0"/>
        </xdr:cNvPicPr>
      </xdr:nvPicPr>
      <xdr:blipFill>
        <a:blip r:embed="rId1"/>
        <a:stretch>
          <a:fillRect/>
        </a:stretch>
      </xdr:blipFill>
      <xdr:spPr>
        <a:xfrm>
          <a:off x="76200" y="448541775"/>
          <a:ext cx="12382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200025</xdr:colOff>
      <xdr:row>350</xdr:row>
      <xdr:rowOff>28575</xdr:rowOff>
    </xdr:to>
    <xdr:pic>
      <xdr:nvPicPr>
        <xdr:cNvPr id="42" name="Text Box 1"/>
        <xdr:cNvPicPr preferRelativeResize="1">
          <a:picLocks noChangeAspect="0"/>
        </xdr:cNvPicPr>
      </xdr:nvPicPr>
      <xdr:blipFill>
        <a:blip r:embed="rId1"/>
        <a:stretch>
          <a:fillRect/>
        </a:stretch>
      </xdr:blipFill>
      <xdr:spPr>
        <a:xfrm>
          <a:off x="76200" y="448541775"/>
          <a:ext cx="12382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200025</xdr:colOff>
      <xdr:row>350</xdr:row>
      <xdr:rowOff>28575</xdr:rowOff>
    </xdr:to>
    <xdr:pic>
      <xdr:nvPicPr>
        <xdr:cNvPr id="43" name="Text Box 12"/>
        <xdr:cNvPicPr preferRelativeResize="1">
          <a:picLocks noChangeAspect="0"/>
        </xdr:cNvPicPr>
      </xdr:nvPicPr>
      <xdr:blipFill>
        <a:blip r:embed="rId1"/>
        <a:stretch>
          <a:fillRect/>
        </a:stretch>
      </xdr:blipFill>
      <xdr:spPr>
        <a:xfrm>
          <a:off x="76200" y="448541775"/>
          <a:ext cx="12382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200025</xdr:colOff>
      <xdr:row>350</xdr:row>
      <xdr:rowOff>28575</xdr:rowOff>
    </xdr:to>
    <xdr:pic>
      <xdr:nvPicPr>
        <xdr:cNvPr id="44" name="Text Box 13"/>
        <xdr:cNvPicPr preferRelativeResize="1">
          <a:picLocks noChangeAspect="0"/>
        </xdr:cNvPicPr>
      </xdr:nvPicPr>
      <xdr:blipFill>
        <a:blip r:embed="rId1"/>
        <a:stretch>
          <a:fillRect/>
        </a:stretch>
      </xdr:blipFill>
      <xdr:spPr>
        <a:xfrm>
          <a:off x="76200" y="448541775"/>
          <a:ext cx="12382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200025</xdr:colOff>
      <xdr:row>350</xdr:row>
      <xdr:rowOff>28575</xdr:rowOff>
    </xdr:to>
    <xdr:pic>
      <xdr:nvPicPr>
        <xdr:cNvPr id="45" name="Text Box 1"/>
        <xdr:cNvPicPr preferRelativeResize="1">
          <a:picLocks noChangeAspect="0"/>
        </xdr:cNvPicPr>
      </xdr:nvPicPr>
      <xdr:blipFill>
        <a:blip r:embed="rId1"/>
        <a:stretch>
          <a:fillRect/>
        </a:stretch>
      </xdr:blipFill>
      <xdr:spPr>
        <a:xfrm>
          <a:off x="76200" y="448541775"/>
          <a:ext cx="12382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200025</xdr:colOff>
      <xdr:row>350</xdr:row>
      <xdr:rowOff>28575</xdr:rowOff>
    </xdr:to>
    <xdr:pic>
      <xdr:nvPicPr>
        <xdr:cNvPr id="46" name="Text Box 12"/>
        <xdr:cNvPicPr preferRelativeResize="1">
          <a:picLocks noChangeAspect="0"/>
        </xdr:cNvPicPr>
      </xdr:nvPicPr>
      <xdr:blipFill>
        <a:blip r:embed="rId1"/>
        <a:stretch>
          <a:fillRect/>
        </a:stretch>
      </xdr:blipFill>
      <xdr:spPr>
        <a:xfrm>
          <a:off x="76200" y="448541775"/>
          <a:ext cx="12382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200025</xdr:colOff>
      <xdr:row>350</xdr:row>
      <xdr:rowOff>28575</xdr:rowOff>
    </xdr:to>
    <xdr:pic>
      <xdr:nvPicPr>
        <xdr:cNvPr id="47" name="Text Box 13"/>
        <xdr:cNvPicPr preferRelativeResize="1">
          <a:picLocks noChangeAspect="0"/>
        </xdr:cNvPicPr>
      </xdr:nvPicPr>
      <xdr:blipFill>
        <a:blip r:embed="rId1"/>
        <a:stretch>
          <a:fillRect/>
        </a:stretch>
      </xdr:blipFill>
      <xdr:spPr>
        <a:xfrm>
          <a:off x="76200" y="448541775"/>
          <a:ext cx="12382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200025</xdr:colOff>
      <xdr:row>350</xdr:row>
      <xdr:rowOff>28575</xdr:rowOff>
    </xdr:to>
    <xdr:pic>
      <xdr:nvPicPr>
        <xdr:cNvPr id="48" name="Text Box 1"/>
        <xdr:cNvPicPr preferRelativeResize="1">
          <a:picLocks noChangeAspect="0"/>
        </xdr:cNvPicPr>
      </xdr:nvPicPr>
      <xdr:blipFill>
        <a:blip r:embed="rId1"/>
        <a:stretch>
          <a:fillRect/>
        </a:stretch>
      </xdr:blipFill>
      <xdr:spPr>
        <a:xfrm>
          <a:off x="76200" y="448541775"/>
          <a:ext cx="12382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200025</xdr:colOff>
      <xdr:row>350</xdr:row>
      <xdr:rowOff>28575</xdr:rowOff>
    </xdr:to>
    <xdr:pic>
      <xdr:nvPicPr>
        <xdr:cNvPr id="49" name="Text Box 12"/>
        <xdr:cNvPicPr preferRelativeResize="1">
          <a:picLocks noChangeAspect="0"/>
        </xdr:cNvPicPr>
      </xdr:nvPicPr>
      <xdr:blipFill>
        <a:blip r:embed="rId1"/>
        <a:stretch>
          <a:fillRect/>
        </a:stretch>
      </xdr:blipFill>
      <xdr:spPr>
        <a:xfrm>
          <a:off x="76200" y="448541775"/>
          <a:ext cx="123825" cy="28575"/>
        </a:xfrm>
        <a:prstGeom prst="rect">
          <a:avLst/>
        </a:prstGeom>
        <a:noFill/>
        <a:ln w="9525" cmpd="sng">
          <a:noFill/>
        </a:ln>
      </xdr:spPr>
    </xdr:pic>
    <xdr:clientData/>
  </xdr:twoCellAnchor>
  <xdr:twoCellAnchor editAs="oneCell">
    <xdr:from>
      <xdr:col>0</xdr:col>
      <xdr:colOff>76200</xdr:colOff>
      <xdr:row>350</xdr:row>
      <xdr:rowOff>0</xdr:rowOff>
    </xdr:from>
    <xdr:to>
      <xdr:col>0</xdr:col>
      <xdr:colOff>200025</xdr:colOff>
      <xdr:row>350</xdr:row>
      <xdr:rowOff>28575</xdr:rowOff>
    </xdr:to>
    <xdr:pic>
      <xdr:nvPicPr>
        <xdr:cNvPr id="50" name="Text Box 13"/>
        <xdr:cNvPicPr preferRelativeResize="1">
          <a:picLocks noChangeAspect="0"/>
        </xdr:cNvPicPr>
      </xdr:nvPicPr>
      <xdr:blipFill>
        <a:blip r:embed="rId1"/>
        <a:stretch>
          <a:fillRect/>
        </a:stretch>
      </xdr:blipFill>
      <xdr:spPr>
        <a:xfrm>
          <a:off x="76200" y="448541775"/>
          <a:ext cx="123825" cy="28575"/>
        </a:xfrm>
        <a:prstGeom prst="rect">
          <a:avLst/>
        </a:prstGeom>
        <a:noFill/>
        <a:ln w="9525" cmpd="sng">
          <a:noFill/>
        </a:ln>
      </xdr:spPr>
    </xdr:pic>
    <xdr:clientData/>
  </xdr:twoCellAnchor>
  <xdr:oneCellAnchor>
    <xdr:from>
      <xdr:col>1</xdr:col>
      <xdr:colOff>85725</xdr:colOff>
      <xdr:row>365</xdr:row>
      <xdr:rowOff>0</xdr:rowOff>
    </xdr:from>
    <xdr:ext cx="114300" cy="28575"/>
    <xdr:sp>
      <xdr:nvSpPr>
        <xdr:cNvPr id="51" name="Text Box 1"/>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52" name="Text Box 12"/>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53" name="Text Box 13"/>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54" name="Text Box 1"/>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55" name="Text Box 12"/>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56" name="Text Box 13"/>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57" name="Text Box 1"/>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58" name="Text Box 12"/>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59" name="Text Box 13"/>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60" name="Text Box 1"/>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61" name="Text Box 12"/>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62" name="Text Box 13"/>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63" name="Text Box 1"/>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64" name="Text Box 12"/>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65" name="Text Box 13"/>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66" name="Text Box 1"/>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67" name="Text Box 12"/>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68" name="Text Box 13"/>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69" name="Text Box 1"/>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70" name="Text Box 12"/>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71" name="Text Box 13"/>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152400"/>
    <xdr:sp>
      <xdr:nvSpPr>
        <xdr:cNvPr id="72" name="Text Box 12"/>
        <xdr:cNvSpPr txBox="1">
          <a:spLocks noChangeArrowheads="1"/>
        </xdr:cNvSpPr>
      </xdr:nvSpPr>
      <xdr:spPr>
        <a:xfrm>
          <a:off x="571500" y="403278975"/>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152400"/>
    <xdr:sp>
      <xdr:nvSpPr>
        <xdr:cNvPr id="73" name="Text Box 13"/>
        <xdr:cNvSpPr txBox="1">
          <a:spLocks noChangeArrowheads="1"/>
        </xdr:cNvSpPr>
      </xdr:nvSpPr>
      <xdr:spPr>
        <a:xfrm>
          <a:off x="571500" y="403278975"/>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009775"/>
    <xdr:sp>
      <xdr:nvSpPr>
        <xdr:cNvPr id="74" name="Text Box 1"/>
        <xdr:cNvSpPr txBox="1">
          <a:spLocks noChangeArrowheads="1"/>
        </xdr:cNvSpPr>
      </xdr:nvSpPr>
      <xdr:spPr>
        <a:xfrm>
          <a:off x="571500" y="403278975"/>
          <a:ext cx="95250" cy="2009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619125"/>
    <xdr:sp>
      <xdr:nvSpPr>
        <xdr:cNvPr id="75" name="Text Box 13"/>
        <xdr:cNvSpPr txBox="1">
          <a:spLocks noChangeArrowheads="1"/>
        </xdr:cNvSpPr>
      </xdr:nvSpPr>
      <xdr:spPr>
        <a:xfrm>
          <a:off x="571500" y="403278975"/>
          <a:ext cx="95250" cy="619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76"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77"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78"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79"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80"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81"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485775"/>
    <xdr:sp>
      <xdr:nvSpPr>
        <xdr:cNvPr id="82" name="Text Box 12"/>
        <xdr:cNvSpPr txBox="1">
          <a:spLocks noChangeArrowheads="1"/>
        </xdr:cNvSpPr>
      </xdr:nvSpPr>
      <xdr:spPr>
        <a:xfrm>
          <a:off x="571500" y="403278975"/>
          <a:ext cx="95250" cy="485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485775"/>
    <xdr:sp>
      <xdr:nvSpPr>
        <xdr:cNvPr id="83" name="Text Box 13"/>
        <xdr:cNvSpPr txBox="1">
          <a:spLocks noChangeArrowheads="1"/>
        </xdr:cNvSpPr>
      </xdr:nvSpPr>
      <xdr:spPr>
        <a:xfrm>
          <a:off x="571500" y="403278975"/>
          <a:ext cx="95250" cy="485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84" name="Text Box 12"/>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85" name="Text Box 13"/>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86" name="Text Box 12"/>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87" name="Text Box 13"/>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619125"/>
    <xdr:sp>
      <xdr:nvSpPr>
        <xdr:cNvPr id="88" name="Text Box 12"/>
        <xdr:cNvSpPr txBox="1">
          <a:spLocks noChangeArrowheads="1"/>
        </xdr:cNvSpPr>
      </xdr:nvSpPr>
      <xdr:spPr>
        <a:xfrm>
          <a:off x="571500" y="403278975"/>
          <a:ext cx="95250" cy="619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619125"/>
    <xdr:sp>
      <xdr:nvSpPr>
        <xdr:cNvPr id="89" name="Text Box 13"/>
        <xdr:cNvSpPr txBox="1">
          <a:spLocks noChangeArrowheads="1"/>
        </xdr:cNvSpPr>
      </xdr:nvSpPr>
      <xdr:spPr>
        <a:xfrm>
          <a:off x="571500" y="403278975"/>
          <a:ext cx="95250" cy="619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90"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91"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92"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93"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94"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95"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96"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97"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98"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99"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00"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01"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02"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03"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04"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05"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06"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07"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08"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09"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10"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11"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12"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13"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14"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15"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16"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17"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18"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19"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20"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121" name="Text Box 12"/>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122" name="Text Box 13"/>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123" name="Text Box 12"/>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124" name="Text Box 13"/>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25"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26"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27"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28"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29"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130" name="Text Box 12"/>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131" name="Text Box 13"/>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132" name="Text Box 12"/>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133" name="Text Box 13"/>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34"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35"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36"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37"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38"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152400"/>
    <xdr:sp>
      <xdr:nvSpPr>
        <xdr:cNvPr id="139" name="Text Box 12"/>
        <xdr:cNvSpPr txBox="1">
          <a:spLocks noChangeArrowheads="1"/>
        </xdr:cNvSpPr>
      </xdr:nvSpPr>
      <xdr:spPr>
        <a:xfrm>
          <a:off x="571500" y="403278975"/>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152400"/>
    <xdr:sp>
      <xdr:nvSpPr>
        <xdr:cNvPr id="140" name="Text Box 13"/>
        <xdr:cNvSpPr txBox="1">
          <a:spLocks noChangeArrowheads="1"/>
        </xdr:cNvSpPr>
      </xdr:nvSpPr>
      <xdr:spPr>
        <a:xfrm>
          <a:off x="571500" y="403278975"/>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141" name="Text Box 12"/>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142" name="Text Box 13"/>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143" name="Text Box 12"/>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144" name="Text Box 13"/>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45"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46"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47"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48"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49"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152400"/>
    <xdr:sp>
      <xdr:nvSpPr>
        <xdr:cNvPr id="150" name="Text Box 12"/>
        <xdr:cNvSpPr txBox="1">
          <a:spLocks noChangeArrowheads="1"/>
        </xdr:cNvSpPr>
      </xdr:nvSpPr>
      <xdr:spPr>
        <a:xfrm>
          <a:off x="571500" y="403278975"/>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152400"/>
    <xdr:sp>
      <xdr:nvSpPr>
        <xdr:cNvPr id="151" name="Text Box 13"/>
        <xdr:cNvSpPr txBox="1">
          <a:spLocks noChangeArrowheads="1"/>
        </xdr:cNvSpPr>
      </xdr:nvSpPr>
      <xdr:spPr>
        <a:xfrm>
          <a:off x="571500" y="403278975"/>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52"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53"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54"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55"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56"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152400"/>
    <xdr:sp>
      <xdr:nvSpPr>
        <xdr:cNvPr id="157" name="Text Box 12"/>
        <xdr:cNvSpPr txBox="1">
          <a:spLocks noChangeArrowheads="1"/>
        </xdr:cNvSpPr>
      </xdr:nvSpPr>
      <xdr:spPr>
        <a:xfrm>
          <a:off x="571500" y="403278975"/>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152400"/>
    <xdr:sp>
      <xdr:nvSpPr>
        <xdr:cNvPr id="158" name="Text Box 13"/>
        <xdr:cNvSpPr txBox="1">
          <a:spLocks noChangeArrowheads="1"/>
        </xdr:cNvSpPr>
      </xdr:nvSpPr>
      <xdr:spPr>
        <a:xfrm>
          <a:off x="571500" y="403278975"/>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59"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60"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61"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62"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63"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152400"/>
    <xdr:sp>
      <xdr:nvSpPr>
        <xdr:cNvPr id="164" name="Text Box 12"/>
        <xdr:cNvSpPr txBox="1">
          <a:spLocks noChangeArrowheads="1"/>
        </xdr:cNvSpPr>
      </xdr:nvSpPr>
      <xdr:spPr>
        <a:xfrm>
          <a:off x="571500" y="403278975"/>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152400"/>
    <xdr:sp>
      <xdr:nvSpPr>
        <xdr:cNvPr id="165" name="Text Box 13"/>
        <xdr:cNvSpPr txBox="1">
          <a:spLocks noChangeArrowheads="1"/>
        </xdr:cNvSpPr>
      </xdr:nvSpPr>
      <xdr:spPr>
        <a:xfrm>
          <a:off x="571500" y="403278975"/>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66"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67"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68"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69"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70"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04825"/>
    <xdr:sp>
      <xdr:nvSpPr>
        <xdr:cNvPr id="171" name="Text Box 12"/>
        <xdr:cNvSpPr txBox="1">
          <a:spLocks noChangeArrowheads="1"/>
        </xdr:cNvSpPr>
      </xdr:nvSpPr>
      <xdr:spPr>
        <a:xfrm>
          <a:off x="571500" y="403278975"/>
          <a:ext cx="95250" cy="5048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04825"/>
    <xdr:sp>
      <xdr:nvSpPr>
        <xdr:cNvPr id="172" name="Text Box 13"/>
        <xdr:cNvSpPr txBox="1">
          <a:spLocks noChangeArrowheads="1"/>
        </xdr:cNvSpPr>
      </xdr:nvSpPr>
      <xdr:spPr>
        <a:xfrm>
          <a:off x="571500" y="403278975"/>
          <a:ext cx="95250" cy="5048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619125"/>
    <xdr:sp>
      <xdr:nvSpPr>
        <xdr:cNvPr id="173" name="Text Box 12"/>
        <xdr:cNvSpPr txBox="1">
          <a:spLocks noChangeArrowheads="1"/>
        </xdr:cNvSpPr>
      </xdr:nvSpPr>
      <xdr:spPr>
        <a:xfrm>
          <a:off x="571500" y="403278975"/>
          <a:ext cx="95250" cy="619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619125"/>
    <xdr:sp>
      <xdr:nvSpPr>
        <xdr:cNvPr id="174" name="Text Box 13"/>
        <xdr:cNvSpPr txBox="1">
          <a:spLocks noChangeArrowheads="1"/>
        </xdr:cNvSpPr>
      </xdr:nvSpPr>
      <xdr:spPr>
        <a:xfrm>
          <a:off x="571500" y="403278975"/>
          <a:ext cx="95250" cy="619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619125"/>
    <xdr:sp>
      <xdr:nvSpPr>
        <xdr:cNvPr id="175" name="Text Box 13"/>
        <xdr:cNvSpPr txBox="1">
          <a:spLocks noChangeArrowheads="1"/>
        </xdr:cNvSpPr>
      </xdr:nvSpPr>
      <xdr:spPr>
        <a:xfrm>
          <a:off x="571500" y="403278975"/>
          <a:ext cx="95250" cy="619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619125"/>
    <xdr:sp>
      <xdr:nvSpPr>
        <xdr:cNvPr id="176" name="Text Box 12"/>
        <xdr:cNvSpPr txBox="1">
          <a:spLocks noChangeArrowheads="1"/>
        </xdr:cNvSpPr>
      </xdr:nvSpPr>
      <xdr:spPr>
        <a:xfrm>
          <a:off x="571500" y="403278975"/>
          <a:ext cx="95250" cy="619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619125"/>
    <xdr:sp>
      <xdr:nvSpPr>
        <xdr:cNvPr id="177" name="Text Box 13"/>
        <xdr:cNvSpPr txBox="1">
          <a:spLocks noChangeArrowheads="1"/>
        </xdr:cNvSpPr>
      </xdr:nvSpPr>
      <xdr:spPr>
        <a:xfrm>
          <a:off x="571500" y="403278975"/>
          <a:ext cx="95250" cy="619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114300"/>
    <xdr:sp>
      <xdr:nvSpPr>
        <xdr:cNvPr id="178" name="Text Box 12"/>
        <xdr:cNvSpPr txBox="1">
          <a:spLocks noChangeArrowheads="1"/>
        </xdr:cNvSpPr>
      </xdr:nvSpPr>
      <xdr:spPr>
        <a:xfrm>
          <a:off x="571500" y="403278975"/>
          <a:ext cx="95250"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114300"/>
    <xdr:sp>
      <xdr:nvSpPr>
        <xdr:cNvPr id="179" name="Text Box 13"/>
        <xdr:cNvSpPr txBox="1">
          <a:spLocks noChangeArrowheads="1"/>
        </xdr:cNvSpPr>
      </xdr:nvSpPr>
      <xdr:spPr>
        <a:xfrm>
          <a:off x="571500" y="403278975"/>
          <a:ext cx="95250"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485775"/>
    <xdr:sp>
      <xdr:nvSpPr>
        <xdr:cNvPr id="180" name="Text Box 12"/>
        <xdr:cNvSpPr txBox="1">
          <a:spLocks noChangeArrowheads="1"/>
        </xdr:cNvSpPr>
      </xdr:nvSpPr>
      <xdr:spPr>
        <a:xfrm>
          <a:off x="571500" y="403278975"/>
          <a:ext cx="95250" cy="485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485775"/>
    <xdr:sp>
      <xdr:nvSpPr>
        <xdr:cNvPr id="181" name="Text Box 13"/>
        <xdr:cNvSpPr txBox="1">
          <a:spLocks noChangeArrowheads="1"/>
        </xdr:cNvSpPr>
      </xdr:nvSpPr>
      <xdr:spPr>
        <a:xfrm>
          <a:off x="571500" y="403278975"/>
          <a:ext cx="95250" cy="485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485775"/>
    <xdr:sp>
      <xdr:nvSpPr>
        <xdr:cNvPr id="182" name="Text Box 13"/>
        <xdr:cNvSpPr txBox="1">
          <a:spLocks noChangeArrowheads="1"/>
        </xdr:cNvSpPr>
      </xdr:nvSpPr>
      <xdr:spPr>
        <a:xfrm>
          <a:off x="571500" y="403278975"/>
          <a:ext cx="95250" cy="485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485775"/>
    <xdr:sp>
      <xdr:nvSpPr>
        <xdr:cNvPr id="183" name="Text Box 12"/>
        <xdr:cNvSpPr txBox="1">
          <a:spLocks noChangeArrowheads="1"/>
        </xdr:cNvSpPr>
      </xdr:nvSpPr>
      <xdr:spPr>
        <a:xfrm>
          <a:off x="571500" y="403278975"/>
          <a:ext cx="95250" cy="485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485775"/>
    <xdr:sp>
      <xdr:nvSpPr>
        <xdr:cNvPr id="184" name="Text Box 13"/>
        <xdr:cNvSpPr txBox="1">
          <a:spLocks noChangeArrowheads="1"/>
        </xdr:cNvSpPr>
      </xdr:nvSpPr>
      <xdr:spPr>
        <a:xfrm>
          <a:off x="571500" y="403278975"/>
          <a:ext cx="95250" cy="485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04825"/>
    <xdr:sp>
      <xdr:nvSpPr>
        <xdr:cNvPr id="185" name="Text Box 12"/>
        <xdr:cNvSpPr txBox="1">
          <a:spLocks noChangeArrowheads="1"/>
        </xdr:cNvSpPr>
      </xdr:nvSpPr>
      <xdr:spPr>
        <a:xfrm>
          <a:off x="571500" y="403278975"/>
          <a:ext cx="95250" cy="5048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04825"/>
    <xdr:sp>
      <xdr:nvSpPr>
        <xdr:cNvPr id="186" name="Text Box 13"/>
        <xdr:cNvSpPr txBox="1">
          <a:spLocks noChangeArrowheads="1"/>
        </xdr:cNvSpPr>
      </xdr:nvSpPr>
      <xdr:spPr>
        <a:xfrm>
          <a:off x="571500" y="403278975"/>
          <a:ext cx="95250" cy="5048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619125"/>
    <xdr:sp>
      <xdr:nvSpPr>
        <xdr:cNvPr id="187" name="Text Box 12"/>
        <xdr:cNvSpPr txBox="1">
          <a:spLocks noChangeArrowheads="1"/>
        </xdr:cNvSpPr>
      </xdr:nvSpPr>
      <xdr:spPr>
        <a:xfrm>
          <a:off x="571500" y="403278975"/>
          <a:ext cx="95250" cy="619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619125"/>
    <xdr:sp>
      <xdr:nvSpPr>
        <xdr:cNvPr id="188" name="Text Box 13"/>
        <xdr:cNvSpPr txBox="1">
          <a:spLocks noChangeArrowheads="1"/>
        </xdr:cNvSpPr>
      </xdr:nvSpPr>
      <xdr:spPr>
        <a:xfrm>
          <a:off x="571500" y="403278975"/>
          <a:ext cx="95250" cy="619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619125"/>
    <xdr:sp>
      <xdr:nvSpPr>
        <xdr:cNvPr id="189" name="Text Box 13"/>
        <xdr:cNvSpPr txBox="1">
          <a:spLocks noChangeArrowheads="1"/>
        </xdr:cNvSpPr>
      </xdr:nvSpPr>
      <xdr:spPr>
        <a:xfrm>
          <a:off x="571500" y="403278975"/>
          <a:ext cx="95250" cy="619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619125"/>
    <xdr:sp>
      <xdr:nvSpPr>
        <xdr:cNvPr id="190" name="Text Box 12"/>
        <xdr:cNvSpPr txBox="1">
          <a:spLocks noChangeArrowheads="1"/>
        </xdr:cNvSpPr>
      </xdr:nvSpPr>
      <xdr:spPr>
        <a:xfrm>
          <a:off x="571500" y="403278975"/>
          <a:ext cx="95250" cy="619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619125"/>
    <xdr:sp>
      <xdr:nvSpPr>
        <xdr:cNvPr id="191" name="Text Box 13"/>
        <xdr:cNvSpPr txBox="1">
          <a:spLocks noChangeArrowheads="1"/>
        </xdr:cNvSpPr>
      </xdr:nvSpPr>
      <xdr:spPr>
        <a:xfrm>
          <a:off x="571500" y="403278975"/>
          <a:ext cx="95250" cy="619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92" name="Text Box 12"/>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542925"/>
    <xdr:sp>
      <xdr:nvSpPr>
        <xdr:cNvPr id="193" name="Text Box 13"/>
        <xdr:cNvSpPr txBox="1">
          <a:spLocks noChangeArrowheads="1"/>
        </xdr:cNvSpPr>
      </xdr:nvSpPr>
      <xdr:spPr>
        <a:xfrm>
          <a:off x="571500" y="403278975"/>
          <a:ext cx="95250" cy="5429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695325"/>
    <xdr:sp>
      <xdr:nvSpPr>
        <xdr:cNvPr id="194" name="Text Box 12"/>
        <xdr:cNvSpPr txBox="1">
          <a:spLocks noChangeArrowheads="1"/>
        </xdr:cNvSpPr>
      </xdr:nvSpPr>
      <xdr:spPr>
        <a:xfrm>
          <a:off x="571500" y="403278975"/>
          <a:ext cx="95250" cy="695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695325"/>
    <xdr:sp>
      <xdr:nvSpPr>
        <xdr:cNvPr id="195" name="Text Box 13"/>
        <xdr:cNvSpPr txBox="1">
          <a:spLocks noChangeArrowheads="1"/>
        </xdr:cNvSpPr>
      </xdr:nvSpPr>
      <xdr:spPr>
        <a:xfrm>
          <a:off x="571500" y="403278975"/>
          <a:ext cx="95250" cy="695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695325"/>
    <xdr:sp>
      <xdr:nvSpPr>
        <xdr:cNvPr id="196" name="Text Box 13"/>
        <xdr:cNvSpPr txBox="1">
          <a:spLocks noChangeArrowheads="1"/>
        </xdr:cNvSpPr>
      </xdr:nvSpPr>
      <xdr:spPr>
        <a:xfrm>
          <a:off x="571500" y="403278975"/>
          <a:ext cx="95250" cy="695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695325"/>
    <xdr:sp>
      <xdr:nvSpPr>
        <xdr:cNvPr id="197" name="Text Box 12"/>
        <xdr:cNvSpPr txBox="1">
          <a:spLocks noChangeArrowheads="1"/>
        </xdr:cNvSpPr>
      </xdr:nvSpPr>
      <xdr:spPr>
        <a:xfrm>
          <a:off x="571500" y="403278975"/>
          <a:ext cx="95250" cy="695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695325"/>
    <xdr:sp>
      <xdr:nvSpPr>
        <xdr:cNvPr id="198" name="Text Box 13"/>
        <xdr:cNvSpPr txBox="1">
          <a:spLocks noChangeArrowheads="1"/>
        </xdr:cNvSpPr>
      </xdr:nvSpPr>
      <xdr:spPr>
        <a:xfrm>
          <a:off x="571500" y="403278975"/>
          <a:ext cx="95250" cy="695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199" name="Text Box 12"/>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200" name="Text Box 13"/>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201" name="Text Box 12"/>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2847975"/>
    <xdr:sp>
      <xdr:nvSpPr>
        <xdr:cNvPr id="202" name="Text Box 13"/>
        <xdr:cNvSpPr txBox="1">
          <a:spLocks noChangeArrowheads="1"/>
        </xdr:cNvSpPr>
      </xdr:nvSpPr>
      <xdr:spPr>
        <a:xfrm>
          <a:off x="571500" y="403278975"/>
          <a:ext cx="95250" cy="2847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editAs="oneCell">
    <xdr:from>
      <xdr:col>1</xdr:col>
      <xdr:colOff>76200</xdr:colOff>
      <xdr:row>75</xdr:row>
      <xdr:rowOff>0</xdr:rowOff>
    </xdr:from>
    <xdr:to>
      <xdr:col>1</xdr:col>
      <xdr:colOff>190500</xdr:colOff>
      <xdr:row>75</xdr:row>
      <xdr:rowOff>85725</xdr:rowOff>
    </xdr:to>
    <xdr:pic>
      <xdr:nvPicPr>
        <xdr:cNvPr id="203" name="Text Box 1"/>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04" name="Text Box 12"/>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05" name="Text Box 13"/>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06" name="Text Box 1"/>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07" name="Text Box 12"/>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08" name="Text Box 13"/>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09" name="Text Box 1"/>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10" name="Text Box 12"/>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11" name="Text Box 13"/>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12" name="Text Box 1"/>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13" name="Text Box 12"/>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14" name="Text Box 13"/>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15" name="Text Box 1"/>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16" name="Text Box 12"/>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17" name="Text Box 13"/>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18" name="Text Box 1"/>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19" name="Text Box 12"/>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20" name="Text Box 13"/>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21" name="Text Box 1"/>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22" name="Text Box 12"/>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23" name="Text Box 13"/>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24" name="Text Box 1"/>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25" name="Text Box 12"/>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26" name="Text Box 13"/>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27" name="Text Box 1"/>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28" name="Text Box 12"/>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29" name="Text Box 13"/>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30" name="Text Box 1"/>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31" name="Text Box 12"/>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32" name="Text Box 13"/>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33" name="Text Box 1"/>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34" name="Text Box 12"/>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35" name="Text Box 13"/>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36" name="Text Box 1"/>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37" name="Text Box 12"/>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1</xdr:col>
      <xdr:colOff>76200</xdr:colOff>
      <xdr:row>75</xdr:row>
      <xdr:rowOff>0</xdr:rowOff>
    </xdr:from>
    <xdr:to>
      <xdr:col>1</xdr:col>
      <xdr:colOff>190500</xdr:colOff>
      <xdr:row>75</xdr:row>
      <xdr:rowOff>85725</xdr:rowOff>
    </xdr:to>
    <xdr:pic>
      <xdr:nvPicPr>
        <xdr:cNvPr id="238" name="Text Box 13"/>
        <xdr:cNvPicPr preferRelativeResize="1">
          <a:picLocks noChangeAspect="0"/>
        </xdr:cNvPicPr>
      </xdr:nvPicPr>
      <xdr:blipFill>
        <a:blip r:embed="rId1"/>
        <a:stretch>
          <a:fillRect/>
        </a:stretch>
      </xdr:blipFill>
      <xdr:spPr>
        <a:xfrm>
          <a:off x="561975" y="80343375"/>
          <a:ext cx="114300"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39" name="Text Box 1"/>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40" name="Text Box 12"/>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41" name="Text Box 13"/>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42" name="Text Box 1"/>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43" name="Text Box 12"/>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44" name="Text Box 13"/>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45" name="Text Box 1"/>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46" name="Text Box 12"/>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47" name="Text Box 13"/>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48" name="Text Box 1"/>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49" name="Text Box 12"/>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50" name="Text Box 13"/>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51" name="Text Box 1"/>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52" name="Text Box 12"/>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53" name="Text Box 13"/>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54" name="Text Box 1"/>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55" name="Text Box 12"/>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56" name="Text Box 13"/>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57" name="Text Box 1"/>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58" name="Text Box 12"/>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59" name="Text Box 13"/>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60" name="Text Box 1"/>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61" name="Text Box 12"/>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62" name="Text Box 13"/>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63" name="Text Box 1"/>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64" name="Text Box 12"/>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65" name="Text Box 13"/>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66" name="Text Box 1"/>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67" name="Text Box 12"/>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68" name="Text Box 13"/>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69" name="Text Box 1"/>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70" name="Text Box 12"/>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71" name="Text Box 13"/>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72" name="Text Box 1"/>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73" name="Text Box 12"/>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2</xdr:col>
      <xdr:colOff>0</xdr:colOff>
      <xdr:row>99</xdr:row>
      <xdr:rowOff>0</xdr:rowOff>
    </xdr:from>
    <xdr:to>
      <xdr:col>2</xdr:col>
      <xdr:colOff>104775</xdr:colOff>
      <xdr:row>99</xdr:row>
      <xdr:rowOff>85725</xdr:rowOff>
    </xdr:to>
    <xdr:pic>
      <xdr:nvPicPr>
        <xdr:cNvPr id="274" name="Text Box 13"/>
        <xdr:cNvPicPr preferRelativeResize="1">
          <a:picLocks noChangeAspect="0"/>
        </xdr:cNvPicPr>
      </xdr:nvPicPr>
      <xdr:blipFill>
        <a:blip r:embed="rId1"/>
        <a:stretch>
          <a:fillRect/>
        </a:stretch>
      </xdr:blipFill>
      <xdr:spPr>
        <a:xfrm>
          <a:off x="2600325" y="106032300"/>
          <a:ext cx="104775" cy="85725"/>
        </a:xfrm>
        <a:prstGeom prst="rect">
          <a:avLst/>
        </a:prstGeom>
        <a:noFill/>
        <a:ln w="9525" cmpd="sng">
          <a:noFill/>
        </a:ln>
      </xdr:spPr>
    </xdr:pic>
    <xdr:clientData/>
  </xdr:twoCellAnchor>
  <xdr:twoCellAnchor editAs="oneCell">
    <xdr:from>
      <xdr:col>0</xdr:col>
      <xdr:colOff>76200</xdr:colOff>
      <xdr:row>347</xdr:row>
      <xdr:rowOff>0</xdr:rowOff>
    </xdr:from>
    <xdr:to>
      <xdr:col>0</xdr:col>
      <xdr:colOff>219075</xdr:colOff>
      <xdr:row>347</xdr:row>
      <xdr:rowOff>28575</xdr:rowOff>
    </xdr:to>
    <xdr:pic>
      <xdr:nvPicPr>
        <xdr:cNvPr id="275" name="Text Box 1"/>
        <xdr:cNvPicPr preferRelativeResize="1">
          <a:picLocks noChangeAspect="0"/>
        </xdr:cNvPicPr>
      </xdr:nvPicPr>
      <xdr:blipFill>
        <a:blip r:embed="rId1"/>
        <a:stretch>
          <a:fillRect/>
        </a:stretch>
      </xdr:blipFill>
      <xdr:spPr>
        <a:xfrm>
          <a:off x="76200" y="445855725"/>
          <a:ext cx="14287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219075</xdr:colOff>
      <xdr:row>347</xdr:row>
      <xdr:rowOff>28575</xdr:rowOff>
    </xdr:to>
    <xdr:pic>
      <xdr:nvPicPr>
        <xdr:cNvPr id="276" name="Text Box 12"/>
        <xdr:cNvPicPr preferRelativeResize="1">
          <a:picLocks noChangeAspect="0"/>
        </xdr:cNvPicPr>
      </xdr:nvPicPr>
      <xdr:blipFill>
        <a:blip r:embed="rId1"/>
        <a:stretch>
          <a:fillRect/>
        </a:stretch>
      </xdr:blipFill>
      <xdr:spPr>
        <a:xfrm>
          <a:off x="76200" y="445855725"/>
          <a:ext cx="14287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219075</xdr:colOff>
      <xdr:row>347</xdr:row>
      <xdr:rowOff>28575</xdr:rowOff>
    </xdr:to>
    <xdr:pic>
      <xdr:nvPicPr>
        <xdr:cNvPr id="277" name="Text Box 13"/>
        <xdr:cNvPicPr preferRelativeResize="1">
          <a:picLocks noChangeAspect="0"/>
        </xdr:cNvPicPr>
      </xdr:nvPicPr>
      <xdr:blipFill>
        <a:blip r:embed="rId1"/>
        <a:stretch>
          <a:fillRect/>
        </a:stretch>
      </xdr:blipFill>
      <xdr:spPr>
        <a:xfrm>
          <a:off x="76200" y="445855725"/>
          <a:ext cx="14287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219075</xdr:colOff>
      <xdr:row>347</xdr:row>
      <xdr:rowOff>28575</xdr:rowOff>
    </xdr:to>
    <xdr:pic>
      <xdr:nvPicPr>
        <xdr:cNvPr id="278" name="Text Box 1"/>
        <xdr:cNvPicPr preferRelativeResize="1">
          <a:picLocks noChangeAspect="0"/>
        </xdr:cNvPicPr>
      </xdr:nvPicPr>
      <xdr:blipFill>
        <a:blip r:embed="rId1"/>
        <a:stretch>
          <a:fillRect/>
        </a:stretch>
      </xdr:blipFill>
      <xdr:spPr>
        <a:xfrm>
          <a:off x="76200" y="445855725"/>
          <a:ext cx="14287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219075</xdr:colOff>
      <xdr:row>347</xdr:row>
      <xdr:rowOff>28575</xdr:rowOff>
    </xdr:to>
    <xdr:pic>
      <xdr:nvPicPr>
        <xdr:cNvPr id="279" name="Text Box 12"/>
        <xdr:cNvPicPr preferRelativeResize="1">
          <a:picLocks noChangeAspect="0"/>
        </xdr:cNvPicPr>
      </xdr:nvPicPr>
      <xdr:blipFill>
        <a:blip r:embed="rId1"/>
        <a:stretch>
          <a:fillRect/>
        </a:stretch>
      </xdr:blipFill>
      <xdr:spPr>
        <a:xfrm>
          <a:off x="76200" y="445855725"/>
          <a:ext cx="14287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219075</xdr:colOff>
      <xdr:row>347</xdr:row>
      <xdr:rowOff>28575</xdr:rowOff>
    </xdr:to>
    <xdr:pic>
      <xdr:nvPicPr>
        <xdr:cNvPr id="280" name="Text Box 13"/>
        <xdr:cNvPicPr preferRelativeResize="1">
          <a:picLocks noChangeAspect="0"/>
        </xdr:cNvPicPr>
      </xdr:nvPicPr>
      <xdr:blipFill>
        <a:blip r:embed="rId1"/>
        <a:stretch>
          <a:fillRect/>
        </a:stretch>
      </xdr:blipFill>
      <xdr:spPr>
        <a:xfrm>
          <a:off x="76200" y="445855725"/>
          <a:ext cx="14287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219075</xdr:colOff>
      <xdr:row>347</xdr:row>
      <xdr:rowOff>28575</xdr:rowOff>
    </xdr:to>
    <xdr:pic>
      <xdr:nvPicPr>
        <xdr:cNvPr id="281" name="Text Box 1"/>
        <xdr:cNvPicPr preferRelativeResize="1">
          <a:picLocks noChangeAspect="0"/>
        </xdr:cNvPicPr>
      </xdr:nvPicPr>
      <xdr:blipFill>
        <a:blip r:embed="rId1"/>
        <a:stretch>
          <a:fillRect/>
        </a:stretch>
      </xdr:blipFill>
      <xdr:spPr>
        <a:xfrm>
          <a:off x="76200" y="445855725"/>
          <a:ext cx="14287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219075</xdr:colOff>
      <xdr:row>347</xdr:row>
      <xdr:rowOff>28575</xdr:rowOff>
    </xdr:to>
    <xdr:pic>
      <xdr:nvPicPr>
        <xdr:cNvPr id="282" name="Text Box 12"/>
        <xdr:cNvPicPr preferRelativeResize="1">
          <a:picLocks noChangeAspect="0"/>
        </xdr:cNvPicPr>
      </xdr:nvPicPr>
      <xdr:blipFill>
        <a:blip r:embed="rId1"/>
        <a:stretch>
          <a:fillRect/>
        </a:stretch>
      </xdr:blipFill>
      <xdr:spPr>
        <a:xfrm>
          <a:off x="76200" y="445855725"/>
          <a:ext cx="14287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219075</xdr:colOff>
      <xdr:row>347</xdr:row>
      <xdr:rowOff>28575</xdr:rowOff>
    </xdr:to>
    <xdr:pic>
      <xdr:nvPicPr>
        <xdr:cNvPr id="283" name="Text Box 13"/>
        <xdr:cNvPicPr preferRelativeResize="1">
          <a:picLocks noChangeAspect="0"/>
        </xdr:cNvPicPr>
      </xdr:nvPicPr>
      <xdr:blipFill>
        <a:blip r:embed="rId1"/>
        <a:stretch>
          <a:fillRect/>
        </a:stretch>
      </xdr:blipFill>
      <xdr:spPr>
        <a:xfrm>
          <a:off x="76200" y="445855725"/>
          <a:ext cx="14287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219075</xdr:colOff>
      <xdr:row>347</xdr:row>
      <xdr:rowOff>28575</xdr:rowOff>
    </xdr:to>
    <xdr:pic>
      <xdr:nvPicPr>
        <xdr:cNvPr id="284" name="Text Box 1"/>
        <xdr:cNvPicPr preferRelativeResize="1">
          <a:picLocks noChangeAspect="0"/>
        </xdr:cNvPicPr>
      </xdr:nvPicPr>
      <xdr:blipFill>
        <a:blip r:embed="rId1"/>
        <a:stretch>
          <a:fillRect/>
        </a:stretch>
      </xdr:blipFill>
      <xdr:spPr>
        <a:xfrm>
          <a:off x="76200" y="445855725"/>
          <a:ext cx="14287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219075</xdr:colOff>
      <xdr:row>347</xdr:row>
      <xdr:rowOff>28575</xdr:rowOff>
    </xdr:to>
    <xdr:pic>
      <xdr:nvPicPr>
        <xdr:cNvPr id="285" name="Text Box 12"/>
        <xdr:cNvPicPr preferRelativeResize="1">
          <a:picLocks noChangeAspect="0"/>
        </xdr:cNvPicPr>
      </xdr:nvPicPr>
      <xdr:blipFill>
        <a:blip r:embed="rId1"/>
        <a:stretch>
          <a:fillRect/>
        </a:stretch>
      </xdr:blipFill>
      <xdr:spPr>
        <a:xfrm>
          <a:off x="76200" y="445855725"/>
          <a:ext cx="14287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219075</xdr:colOff>
      <xdr:row>347</xdr:row>
      <xdr:rowOff>28575</xdr:rowOff>
    </xdr:to>
    <xdr:pic>
      <xdr:nvPicPr>
        <xdr:cNvPr id="286" name="Text Box 13"/>
        <xdr:cNvPicPr preferRelativeResize="1">
          <a:picLocks noChangeAspect="0"/>
        </xdr:cNvPicPr>
      </xdr:nvPicPr>
      <xdr:blipFill>
        <a:blip r:embed="rId1"/>
        <a:stretch>
          <a:fillRect/>
        </a:stretch>
      </xdr:blipFill>
      <xdr:spPr>
        <a:xfrm>
          <a:off x="76200" y="445855725"/>
          <a:ext cx="14287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219075</xdr:colOff>
      <xdr:row>347</xdr:row>
      <xdr:rowOff>28575</xdr:rowOff>
    </xdr:to>
    <xdr:pic>
      <xdr:nvPicPr>
        <xdr:cNvPr id="287" name="Text Box 1"/>
        <xdr:cNvPicPr preferRelativeResize="1">
          <a:picLocks noChangeAspect="0"/>
        </xdr:cNvPicPr>
      </xdr:nvPicPr>
      <xdr:blipFill>
        <a:blip r:embed="rId1"/>
        <a:stretch>
          <a:fillRect/>
        </a:stretch>
      </xdr:blipFill>
      <xdr:spPr>
        <a:xfrm>
          <a:off x="76200" y="445855725"/>
          <a:ext cx="14287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219075</xdr:colOff>
      <xdr:row>347</xdr:row>
      <xdr:rowOff>28575</xdr:rowOff>
    </xdr:to>
    <xdr:pic>
      <xdr:nvPicPr>
        <xdr:cNvPr id="288" name="Text Box 12"/>
        <xdr:cNvPicPr preferRelativeResize="1">
          <a:picLocks noChangeAspect="0"/>
        </xdr:cNvPicPr>
      </xdr:nvPicPr>
      <xdr:blipFill>
        <a:blip r:embed="rId1"/>
        <a:stretch>
          <a:fillRect/>
        </a:stretch>
      </xdr:blipFill>
      <xdr:spPr>
        <a:xfrm>
          <a:off x="76200" y="445855725"/>
          <a:ext cx="14287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219075</xdr:colOff>
      <xdr:row>347</xdr:row>
      <xdr:rowOff>28575</xdr:rowOff>
    </xdr:to>
    <xdr:pic>
      <xdr:nvPicPr>
        <xdr:cNvPr id="289" name="Text Box 13"/>
        <xdr:cNvPicPr preferRelativeResize="1">
          <a:picLocks noChangeAspect="0"/>
        </xdr:cNvPicPr>
      </xdr:nvPicPr>
      <xdr:blipFill>
        <a:blip r:embed="rId1"/>
        <a:stretch>
          <a:fillRect/>
        </a:stretch>
      </xdr:blipFill>
      <xdr:spPr>
        <a:xfrm>
          <a:off x="76200" y="445855725"/>
          <a:ext cx="14287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219075</xdr:colOff>
      <xdr:row>347</xdr:row>
      <xdr:rowOff>28575</xdr:rowOff>
    </xdr:to>
    <xdr:pic>
      <xdr:nvPicPr>
        <xdr:cNvPr id="290" name="Text Box 1"/>
        <xdr:cNvPicPr preferRelativeResize="1">
          <a:picLocks noChangeAspect="0"/>
        </xdr:cNvPicPr>
      </xdr:nvPicPr>
      <xdr:blipFill>
        <a:blip r:embed="rId1"/>
        <a:stretch>
          <a:fillRect/>
        </a:stretch>
      </xdr:blipFill>
      <xdr:spPr>
        <a:xfrm>
          <a:off x="76200" y="445855725"/>
          <a:ext cx="14287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219075</xdr:colOff>
      <xdr:row>347</xdr:row>
      <xdr:rowOff>28575</xdr:rowOff>
    </xdr:to>
    <xdr:pic>
      <xdr:nvPicPr>
        <xdr:cNvPr id="291" name="Text Box 12"/>
        <xdr:cNvPicPr preferRelativeResize="1">
          <a:picLocks noChangeAspect="0"/>
        </xdr:cNvPicPr>
      </xdr:nvPicPr>
      <xdr:blipFill>
        <a:blip r:embed="rId1"/>
        <a:stretch>
          <a:fillRect/>
        </a:stretch>
      </xdr:blipFill>
      <xdr:spPr>
        <a:xfrm>
          <a:off x="76200" y="445855725"/>
          <a:ext cx="14287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219075</xdr:colOff>
      <xdr:row>347</xdr:row>
      <xdr:rowOff>28575</xdr:rowOff>
    </xdr:to>
    <xdr:pic>
      <xdr:nvPicPr>
        <xdr:cNvPr id="292" name="Text Box 13"/>
        <xdr:cNvPicPr preferRelativeResize="1">
          <a:picLocks noChangeAspect="0"/>
        </xdr:cNvPicPr>
      </xdr:nvPicPr>
      <xdr:blipFill>
        <a:blip r:embed="rId1"/>
        <a:stretch>
          <a:fillRect/>
        </a:stretch>
      </xdr:blipFill>
      <xdr:spPr>
        <a:xfrm>
          <a:off x="76200" y="445855725"/>
          <a:ext cx="14287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200025</xdr:colOff>
      <xdr:row>347</xdr:row>
      <xdr:rowOff>28575</xdr:rowOff>
    </xdr:to>
    <xdr:pic>
      <xdr:nvPicPr>
        <xdr:cNvPr id="293" name="Text Box 1"/>
        <xdr:cNvPicPr preferRelativeResize="1">
          <a:picLocks noChangeAspect="0"/>
        </xdr:cNvPicPr>
      </xdr:nvPicPr>
      <xdr:blipFill>
        <a:blip r:embed="rId1"/>
        <a:stretch>
          <a:fillRect/>
        </a:stretch>
      </xdr:blipFill>
      <xdr:spPr>
        <a:xfrm>
          <a:off x="76200" y="445855725"/>
          <a:ext cx="12382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200025</xdr:colOff>
      <xdr:row>347</xdr:row>
      <xdr:rowOff>28575</xdr:rowOff>
    </xdr:to>
    <xdr:pic>
      <xdr:nvPicPr>
        <xdr:cNvPr id="294" name="Text Box 12"/>
        <xdr:cNvPicPr preferRelativeResize="1">
          <a:picLocks noChangeAspect="0"/>
        </xdr:cNvPicPr>
      </xdr:nvPicPr>
      <xdr:blipFill>
        <a:blip r:embed="rId1"/>
        <a:stretch>
          <a:fillRect/>
        </a:stretch>
      </xdr:blipFill>
      <xdr:spPr>
        <a:xfrm>
          <a:off x="76200" y="445855725"/>
          <a:ext cx="12382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200025</xdr:colOff>
      <xdr:row>347</xdr:row>
      <xdr:rowOff>28575</xdr:rowOff>
    </xdr:to>
    <xdr:pic>
      <xdr:nvPicPr>
        <xdr:cNvPr id="295" name="Text Box 13"/>
        <xdr:cNvPicPr preferRelativeResize="1">
          <a:picLocks noChangeAspect="0"/>
        </xdr:cNvPicPr>
      </xdr:nvPicPr>
      <xdr:blipFill>
        <a:blip r:embed="rId1"/>
        <a:stretch>
          <a:fillRect/>
        </a:stretch>
      </xdr:blipFill>
      <xdr:spPr>
        <a:xfrm>
          <a:off x="76200" y="445855725"/>
          <a:ext cx="12382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200025</xdr:colOff>
      <xdr:row>347</xdr:row>
      <xdr:rowOff>28575</xdr:rowOff>
    </xdr:to>
    <xdr:pic>
      <xdr:nvPicPr>
        <xdr:cNvPr id="296" name="Text Box 1"/>
        <xdr:cNvPicPr preferRelativeResize="1">
          <a:picLocks noChangeAspect="0"/>
        </xdr:cNvPicPr>
      </xdr:nvPicPr>
      <xdr:blipFill>
        <a:blip r:embed="rId1"/>
        <a:stretch>
          <a:fillRect/>
        </a:stretch>
      </xdr:blipFill>
      <xdr:spPr>
        <a:xfrm>
          <a:off x="76200" y="445855725"/>
          <a:ext cx="12382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200025</xdr:colOff>
      <xdr:row>347</xdr:row>
      <xdr:rowOff>28575</xdr:rowOff>
    </xdr:to>
    <xdr:pic>
      <xdr:nvPicPr>
        <xdr:cNvPr id="297" name="Text Box 12"/>
        <xdr:cNvPicPr preferRelativeResize="1">
          <a:picLocks noChangeAspect="0"/>
        </xdr:cNvPicPr>
      </xdr:nvPicPr>
      <xdr:blipFill>
        <a:blip r:embed="rId1"/>
        <a:stretch>
          <a:fillRect/>
        </a:stretch>
      </xdr:blipFill>
      <xdr:spPr>
        <a:xfrm>
          <a:off x="76200" y="445855725"/>
          <a:ext cx="12382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200025</xdr:colOff>
      <xdr:row>347</xdr:row>
      <xdr:rowOff>28575</xdr:rowOff>
    </xdr:to>
    <xdr:pic>
      <xdr:nvPicPr>
        <xdr:cNvPr id="298" name="Text Box 13"/>
        <xdr:cNvPicPr preferRelativeResize="1">
          <a:picLocks noChangeAspect="0"/>
        </xdr:cNvPicPr>
      </xdr:nvPicPr>
      <xdr:blipFill>
        <a:blip r:embed="rId1"/>
        <a:stretch>
          <a:fillRect/>
        </a:stretch>
      </xdr:blipFill>
      <xdr:spPr>
        <a:xfrm>
          <a:off x="76200" y="445855725"/>
          <a:ext cx="12382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200025</xdr:colOff>
      <xdr:row>347</xdr:row>
      <xdr:rowOff>28575</xdr:rowOff>
    </xdr:to>
    <xdr:pic>
      <xdr:nvPicPr>
        <xdr:cNvPr id="299" name="Text Box 1"/>
        <xdr:cNvPicPr preferRelativeResize="1">
          <a:picLocks noChangeAspect="0"/>
        </xdr:cNvPicPr>
      </xdr:nvPicPr>
      <xdr:blipFill>
        <a:blip r:embed="rId1"/>
        <a:stretch>
          <a:fillRect/>
        </a:stretch>
      </xdr:blipFill>
      <xdr:spPr>
        <a:xfrm>
          <a:off x="76200" y="445855725"/>
          <a:ext cx="12382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200025</xdr:colOff>
      <xdr:row>347</xdr:row>
      <xdr:rowOff>28575</xdr:rowOff>
    </xdr:to>
    <xdr:pic>
      <xdr:nvPicPr>
        <xdr:cNvPr id="300" name="Text Box 12"/>
        <xdr:cNvPicPr preferRelativeResize="1">
          <a:picLocks noChangeAspect="0"/>
        </xdr:cNvPicPr>
      </xdr:nvPicPr>
      <xdr:blipFill>
        <a:blip r:embed="rId1"/>
        <a:stretch>
          <a:fillRect/>
        </a:stretch>
      </xdr:blipFill>
      <xdr:spPr>
        <a:xfrm>
          <a:off x="76200" y="445855725"/>
          <a:ext cx="12382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200025</xdr:colOff>
      <xdr:row>347</xdr:row>
      <xdr:rowOff>28575</xdr:rowOff>
    </xdr:to>
    <xdr:pic>
      <xdr:nvPicPr>
        <xdr:cNvPr id="301" name="Text Box 13"/>
        <xdr:cNvPicPr preferRelativeResize="1">
          <a:picLocks noChangeAspect="0"/>
        </xdr:cNvPicPr>
      </xdr:nvPicPr>
      <xdr:blipFill>
        <a:blip r:embed="rId1"/>
        <a:stretch>
          <a:fillRect/>
        </a:stretch>
      </xdr:blipFill>
      <xdr:spPr>
        <a:xfrm>
          <a:off x="76200" y="445855725"/>
          <a:ext cx="12382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200025</xdr:colOff>
      <xdr:row>347</xdr:row>
      <xdr:rowOff>28575</xdr:rowOff>
    </xdr:to>
    <xdr:pic>
      <xdr:nvPicPr>
        <xdr:cNvPr id="302" name="Text Box 1"/>
        <xdr:cNvPicPr preferRelativeResize="1">
          <a:picLocks noChangeAspect="0"/>
        </xdr:cNvPicPr>
      </xdr:nvPicPr>
      <xdr:blipFill>
        <a:blip r:embed="rId1"/>
        <a:stretch>
          <a:fillRect/>
        </a:stretch>
      </xdr:blipFill>
      <xdr:spPr>
        <a:xfrm>
          <a:off x="76200" y="445855725"/>
          <a:ext cx="12382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200025</xdr:colOff>
      <xdr:row>347</xdr:row>
      <xdr:rowOff>28575</xdr:rowOff>
    </xdr:to>
    <xdr:pic>
      <xdr:nvPicPr>
        <xdr:cNvPr id="303" name="Text Box 12"/>
        <xdr:cNvPicPr preferRelativeResize="1">
          <a:picLocks noChangeAspect="0"/>
        </xdr:cNvPicPr>
      </xdr:nvPicPr>
      <xdr:blipFill>
        <a:blip r:embed="rId1"/>
        <a:stretch>
          <a:fillRect/>
        </a:stretch>
      </xdr:blipFill>
      <xdr:spPr>
        <a:xfrm>
          <a:off x="76200" y="445855725"/>
          <a:ext cx="12382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200025</xdr:colOff>
      <xdr:row>347</xdr:row>
      <xdr:rowOff>28575</xdr:rowOff>
    </xdr:to>
    <xdr:pic>
      <xdr:nvPicPr>
        <xdr:cNvPr id="304" name="Text Box 13"/>
        <xdr:cNvPicPr preferRelativeResize="1">
          <a:picLocks noChangeAspect="0"/>
        </xdr:cNvPicPr>
      </xdr:nvPicPr>
      <xdr:blipFill>
        <a:blip r:embed="rId1"/>
        <a:stretch>
          <a:fillRect/>
        </a:stretch>
      </xdr:blipFill>
      <xdr:spPr>
        <a:xfrm>
          <a:off x="76200" y="445855725"/>
          <a:ext cx="12382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200025</xdr:colOff>
      <xdr:row>347</xdr:row>
      <xdr:rowOff>28575</xdr:rowOff>
    </xdr:to>
    <xdr:pic>
      <xdr:nvPicPr>
        <xdr:cNvPr id="305" name="Text Box 1"/>
        <xdr:cNvPicPr preferRelativeResize="1">
          <a:picLocks noChangeAspect="0"/>
        </xdr:cNvPicPr>
      </xdr:nvPicPr>
      <xdr:blipFill>
        <a:blip r:embed="rId1"/>
        <a:stretch>
          <a:fillRect/>
        </a:stretch>
      </xdr:blipFill>
      <xdr:spPr>
        <a:xfrm>
          <a:off x="76200" y="445855725"/>
          <a:ext cx="12382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200025</xdr:colOff>
      <xdr:row>347</xdr:row>
      <xdr:rowOff>28575</xdr:rowOff>
    </xdr:to>
    <xdr:pic>
      <xdr:nvPicPr>
        <xdr:cNvPr id="306" name="Text Box 12"/>
        <xdr:cNvPicPr preferRelativeResize="1">
          <a:picLocks noChangeAspect="0"/>
        </xdr:cNvPicPr>
      </xdr:nvPicPr>
      <xdr:blipFill>
        <a:blip r:embed="rId1"/>
        <a:stretch>
          <a:fillRect/>
        </a:stretch>
      </xdr:blipFill>
      <xdr:spPr>
        <a:xfrm>
          <a:off x="76200" y="445855725"/>
          <a:ext cx="12382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200025</xdr:colOff>
      <xdr:row>347</xdr:row>
      <xdr:rowOff>28575</xdr:rowOff>
    </xdr:to>
    <xdr:pic>
      <xdr:nvPicPr>
        <xdr:cNvPr id="307" name="Text Box 13"/>
        <xdr:cNvPicPr preferRelativeResize="1">
          <a:picLocks noChangeAspect="0"/>
        </xdr:cNvPicPr>
      </xdr:nvPicPr>
      <xdr:blipFill>
        <a:blip r:embed="rId1"/>
        <a:stretch>
          <a:fillRect/>
        </a:stretch>
      </xdr:blipFill>
      <xdr:spPr>
        <a:xfrm>
          <a:off x="76200" y="445855725"/>
          <a:ext cx="12382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200025</xdr:colOff>
      <xdr:row>347</xdr:row>
      <xdr:rowOff>28575</xdr:rowOff>
    </xdr:to>
    <xdr:pic>
      <xdr:nvPicPr>
        <xdr:cNvPr id="308" name="Text Box 1"/>
        <xdr:cNvPicPr preferRelativeResize="1">
          <a:picLocks noChangeAspect="0"/>
        </xdr:cNvPicPr>
      </xdr:nvPicPr>
      <xdr:blipFill>
        <a:blip r:embed="rId1"/>
        <a:stretch>
          <a:fillRect/>
        </a:stretch>
      </xdr:blipFill>
      <xdr:spPr>
        <a:xfrm>
          <a:off x="76200" y="445855725"/>
          <a:ext cx="12382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200025</xdr:colOff>
      <xdr:row>347</xdr:row>
      <xdr:rowOff>28575</xdr:rowOff>
    </xdr:to>
    <xdr:pic>
      <xdr:nvPicPr>
        <xdr:cNvPr id="309" name="Text Box 12"/>
        <xdr:cNvPicPr preferRelativeResize="1">
          <a:picLocks noChangeAspect="0"/>
        </xdr:cNvPicPr>
      </xdr:nvPicPr>
      <xdr:blipFill>
        <a:blip r:embed="rId1"/>
        <a:stretch>
          <a:fillRect/>
        </a:stretch>
      </xdr:blipFill>
      <xdr:spPr>
        <a:xfrm>
          <a:off x="76200" y="445855725"/>
          <a:ext cx="123825" cy="28575"/>
        </a:xfrm>
        <a:prstGeom prst="rect">
          <a:avLst/>
        </a:prstGeom>
        <a:noFill/>
        <a:ln w="9525" cmpd="sng">
          <a:noFill/>
        </a:ln>
      </xdr:spPr>
    </xdr:pic>
    <xdr:clientData/>
  </xdr:twoCellAnchor>
  <xdr:twoCellAnchor editAs="oneCell">
    <xdr:from>
      <xdr:col>0</xdr:col>
      <xdr:colOff>76200</xdr:colOff>
      <xdr:row>347</xdr:row>
      <xdr:rowOff>0</xdr:rowOff>
    </xdr:from>
    <xdr:to>
      <xdr:col>0</xdr:col>
      <xdr:colOff>200025</xdr:colOff>
      <xdr:row>347</xdr:row>
      <xdr:rowOff>28575</xdr:rowOff>
    </xdr:to>
    <xdr:pic>
      <xdr:nvPicPr>
        <xdr:cNvPr id="310" name="Text Box 13"/>
        <xdr:cNvPicPr preferRelativeResize="1">
          <a:picLocks noChangeAspect="0"/>
        </xdr:cNvPicPr>
      </xdr:nvPicPr>
      <xdr:blipFill>
        <a:blip r:embed="rId1"/>
        <a:stretch>
          <a:fillRect/>
        </a:stretch>
      </xdr:blipFill>
      <xdr:spPr>
        <a:xfrm>
          <a:off x="76200" y="445855725"/>
          <a:ext cx="123825" cy="28575"/>
        </a:xfrm>
        <a:prstGeom prst="rect">
          <a:avLst/>
        </a:prstGeom>
        <a:noFill/>
        <a:ln w="9525" cmpd="sng">
          <a:noFill/>
        </a:ln>
      </xdr:spPr>
    </xdr:pic>
    <xdr:clientData/>
  </xdr:twoCellAnchor>
  <xdr:twoCellAnchor editAs="oneCell">
    <xdr:from>
      <xdr:col>2</xdr:col>
      <xdr:colOff>76200</xdr:colOff>
      <xdr:row>347</xdr:row>
      <xdr:rowOff>0</xdr:rowOff>
    </xdr:from>
    <xdr:to>
      <xdr:col>2</xdr:col>
      <xdr:colOff>200025</xdr:colOff>
      <xdr:row>347</xdr:row>
      <xdr:rowOff>28575</xdr:rowOff>
    </xdr:to>
    <xdr:pic>
      <xdr:nvPicPr>
        <xdr:cNvPr id="311" name="Text Box 1"/>
        <xdr:cNvPicPr preferRelativeResize="1">
          <a:picLocks noChangeAspect="0"/>
        </xdr:cNvPicPr>
      </xdr:nvPicPr>
      <xdr:blipFill>
        <a:blip r:embed="rId1"/>
        <a:stretch>
          <a:fillRect/>
        </a:stretch>
      </xdr:blipFill>
      <xdr:spPr>
        <a:xfrm>
          <a:off x="2676525" y="445855725"/>
          <a:ext cx="123825" cy="28575"/>
        </a:xfrm>
        <a:prstGeom prst="rect">
          <a:avLst/>
        </a:prstGeom>
        <a:noFill/>
        <a:ln w="9525" cmpd="sng">
          <a:noFill/>
        </a:ln>
      </xdr:spPr>
    </xdr:pic>
    <xdr:clientData/>
  </xdr:twoCellAnchor>
  <xdr:twoCellAnchor editAs="oneCell">
    <xdr:from>
      <xdr:col>2</xdr:col>
      <xdr:colOff>76200</xdr:colOff>
      <xdr:row>347</xdr:row>
      <xdr:rowOff>0</xdr:rowOff>
    </xdr:from>
    <xdr:to>
      <xdr:col>2</xdr:col>
      <xdr:colOff>200025</xdr:colOff>
      <xdr:row>347</xdr:row>
      <xdr:rowOff>28575</xdr:rowOff>
    </xdr:to>
    <xdr:pic>
      <xdr:nvPicPr>
        <xdr:cNvPr id="312" name="Text Box 12"/>
        <xdr:cNvPicPr preferRelativeResize="1">
          <a:picLocks noChangeAspect="0"/>
        </xdr:cNvPicPr>
      </xdr:nvPicPr>
      <xdr:blipFill>
        <a:blip r:embed="rId1"/>
        <a:stretch>
          <a:fillRect/>
        </a:stretch>
      </xdr:blipFill>
      <xdr:spPr>
        <a:xfrm>
          <a:off x="2676525" y="445855725"/>
          <a:ext cx="123825" cy="28575"/>
        </a:xfrm>
        <a:prstGeom prst="rect">
          <a:avLst/>
        </a:prstGeom>
        <a:noFill/>
        <a:ln w="9525" cmpd="sng">
          <a:noFill/>
        </a:ln>
      </xdr:spPr>
    </xdr:pic>
    <xdr:clientData/>
  </xdr:twoCellAnchor>
  <xdr:twoCellAnchor editAs="oneCell">
    <xdr:from>
      <xdr:col>2</xdr:col>
      <xdr:colOff>76200</xdr:colOff>
      <xdr:row>347</xdr:row>
      <xdr:rowOff>0</xdr:rowOff>
    </xdr:from>
    <xdr:to>
      <xdr:col>2</xdr:col>
      <xdr:colOff>200025</xdr:colOff>
      <xdr:row>347</xdr:row>
      <xdr:rowOff>28575</xdr:rowOff>
    </xdr:to>
    <xdr:pic>
      <xdr:nvPicPr>
        <xdr:cNvPr id="313" name="Text Box 13"/>
        <xdr:cNvPicPr preferRelativeResize="1">
          <a:picLocks noChangeAspect="0"/>
        </xdr:cNvPicPr>
      </xdr:nvPicPr>
      <xdr:blipFill>
        <a:blip r:embed="rId1"/>
        <a:stretch>
          <a:fillRect/>
        </a:stretch>
      </xdr:blipFill>
      <xdr:spPr>
        <a:xfrm>
          <a:off x="2676525" y="445855725"/>
          <a:ext cx="123825" cy="28575"/>
        </a:xfrm>
        <a:prstGeom prst="rect">
          <a:avLst/>
        </a:prstGeom>
        <a:noFill/>
        <a:ln w="9525" cmpd="sng">
          <a:noFill/>
        </a:ln>
      </xdr:spPr>
    </xdr:pic>
    <xdr:clientData/>
  </xdr:twoCellAnchor>
  <xdr:twoCellAnchor editAs="oneCell">
    <xdr:from>
      <xdr:col>2</xdr:col>
      <xdr:colOff>76200</xdr:colOff>
      <xdr:row>347</xdr:row>
      <xdr:rowOff>0</xdr:rowOff>
    </xdr:from>
    <xdr:to>
      <xdr:col>2</xdr:col>
      <xdr:colOff>200025</xdr:colOff>
      <xdr:row>347</xdr:row>
      <xdr:rowOff>28575</xdr:rowOff>
    </xdr:to>
    <xdr:pic>
      <xdr:nvPicPr>
        <xdr:cNvPr id="314" name="Text Box 1"/>
        <xdr:cNvPicPr preferRelativeResize="1">
          <a:picLocks noChangeAspect="0"/>
        </xdr:cNvPicPr>
      </xdr:nvPicPr>
      <xdr:blipFill>
        <a:blip r:embed="rId1"/>
        <a:stretch>
          <a:fillRect/>
        </a:stretch>
      </xdr:blipFill>
      <xdr:spPr>
        <a:xfrm>
          <a:off x="2676525" y="445855725"/>
          <a:ext cx="123825" cy="28575"/>
        </a:xfrm>
        <a:prstGeom prst="rect">
          <a:avLst/>
        </a:prstGeom>
        <a:noFill/>
        <a:ln w="9525" cmpd="sng">
          <a:noFill/>
        </a:ln>
      </xdr:spPr>
    </xdr:pic>
    <xdr:clientData/>
  </xdr:twoCellAnchor>
  <xdr:twoCellAnchor editAs="oneCell">
    <xdr:from>
      <xdr:col>2</xdr:col>
      <xdr:colOff>76200</xdr:colOff>
      <xdr:row>347</xdr:row>
      <xdr:rowOff>0</xdr:rowOff>
    </xdr:from>
    <xdr:to>
      <xdr:col>2</xdr:col>
      <xdr:colOff>200025</xdr:colOff>
      <xdr:row>347</xdr:row>
      <xdr:rowOff>28575</xdr:rowOff>
    </xdr:to>
    <xdr:pic>
      <xdr:nvPicPr>
        <xdr:cNvPr id="315" name="Text Box 12"/>
        <xdr:cNvPicPr preferRelativeResize="1">
          <a:picLocks noChangeAspect="0"/>
        </xdr:cNvPicPr>
      </xdr:nvPicPr>
      <xdr:blipFill>
        <a:blip r:embed="rId1"/>
        <a:stretch>
          <a:fillRect/>
        </a:stretch>
      </xdr:blipFill>
      <xdr:spPr>
        <a:xfrm>
          <a:off x="2676525" y="445855725"/>
          <a:ext cx="123825" cy="28575"/>
        </a:xfrm>
        <a:prstGeom prst="rect">
          <a:avLst/>
        </a:prstGeom>
        <a:noFill/>
        <a:ln w="9525" cmpd="sng">
          <a:noFill/>
        </a:ln>
      </xdr:spPr>
    </xdr:pic>
    <xdr:clientData/>
  </xdr:twoCellAnchor>
  <xdr:twoCellAnchor editAs="oneCell">
    <xdr:from>
      <xdr:col>2</xdr:col>
      <xdr:colOff>76200</xdr:colOff>
      <xdr:row>347</xdr:row>
      <xdr:rowOff>0</xdr:rowOff>
    </xdr:from>
    <xdr:to>
      <xdr:col>2</xdr:col>
      <xdr:colOff>200025</xdr:colOff>
      <xdr:row>347</xdr:row>
      <xdr:rowOff>28575</xdr:rowOff>
    </xdr:to>
    <xdr:pic>
      <xdr:nvPicPr>
        <xdr:cNvPr id="316" name="Text Box 13"/>
        <xdr:cNvPicPr preferRelativeResize="1">
          <a:picLocks noChangeAspect="0"/>
        </xdr:cNvPicPr>
      </xdr:nvPicPr>
      <xdr:blipFill>
        <a:blip r:embed="rId1"/>
        <a:stretch>
          <a:fillRect/>
        </a:stretch>
      </xdr:blipFill>
      <xdr:spPr>
        <a:xfrm>
          <a:off x="2676525" y="445855725"/>
          <a:ext cx="123825" cy="28575"/>
        </a:xfrm>
        <a:prstGeom prst="rect">
          <a:avLst/>
        </a:prstGeom>
        <a:noFill/>
        <a:ln w="9525" cmpd="sng">
          <a:noFill/>
        </a:ln>
      </xdr:spPr>
    </xdr:pic>
    <xdr:clientData/>
  </xdr:twoCellAnchor>
  <xdr:twoCellAnchor editAs="oneCell">
    <xdr:from>
      <xdr:col>2</xdr:col>
      <xdr:colOff>76200</xdr:colOff>
      <xdr:row>347</xdr:row>
      <xdr:rowOff>0</xdr:rowOff>
    </xdr:from>
    <xdr:to>
      <xdr:col>2</xdr:col>
      <xdr:colOff>200025</xdr:colOff>
      <xdr:row>347</xdr:row>
      <xdr:rowOff>28575</xdr:rowOff>
    </xdr:to>
    <xdr:pic>
      <xdr:nvPicPr>
        <xdr:cNvPr id="317" name="Text Box 1"/>
        <xdr:cNvPicPr preferRelativeResize="1">
          <a:picLocks noChangeAspect="0"/>
        </xdr:cNvPicPr>
      </xdr:nvPicPr>
      <xdr:blipFill>
        <a:blip r:embed="rId1"/>
        <a:stretch>
          <a:fillRect/>
        </a:stretch>
      </xdr:blipFill>
      <xdr:spPr>
        <a:xfrm>
          <a:off x="2676525" y="445855725"/>
          <a:ext cx="123825" cy="28575"/>
        </a:xfrm>
        <a:prstGeom prst="rect">
          <a:avLst/>
        </a:prstGeom>
        <a:noFill/>
        <a:ln w="9525" cmpd="sng">
          <a:noFill/>
        </a:ln>
      </xdr:spPr>
    </xdr:pic>
    <xdr:clientData/>
  </xdr:twoCellAnchor>
  <xdr:twoCellAnchor editAs="oneCell">
    <xdr:from>
      <xdr:col>2</xdr:col>
      <xdr:colOff>76200</xdr:colOff>
      <xdr:row>347</xdr:row>
      <xdr:rowOff>0</xdr:rowOff>
    </xdr:from>
    <xdr:to>
      <xdr:col>2</xdr:col>
      <xdr:colOff>200025</xdr:colOff>
      <xdr:row>347</xdr:row>
      <xdr:rowOff>28575</xdr:rowOff>
    </xdr:to>
    <xdr:pic>
      <xdr:nvPicPr>
        <xdr:cNvPr id="318" name="Text Box 12"/>
        <xdr:cNvPicPr preferRelativeResize="1">
          <a:picLocks noChangeAspect="0"/>
        </xdr:cNvPicPr>
      </xdr:nvPicPr>
      <xdr:blipFill>
        <a:blip r:embed="rId1"/>
        <a:stretch>
          <a:fillRect/>
        </a:stretch>
      </xdr:blipFill>
      <xdr:spPr>
        <a:xfrm>
          <a:off x="2676525" y="445855725"/>
          <a:ext cx="123825" cy="28575"/>
        </a:xfrm>
        <a:prstGeom prst="rect">
          <a:avLst/>
        </a:prstGeom>
        <a:noFill/>
        <a:ln w="9525" cmpd="sng">
          <a:noFill/>
        </a:ln>
      </xdr:spPr>
    </xdr:pic>
    <xdr:clientData/>
  </xdr:twoCellAnchor>
  <xdr:twoCellAnchor editAs="oneCell">
    <xdr:from>
      <xdr:col>2</xdr:col>
      <xdr:colOff>76200</xdr:colOff>
      <xdr:row>347</xdr:row>
      <xdr:rowOff>0</xdr:rowOff>
    </xdr:from>
    <xdr:to>
      <xdr:col>2</xdr:col>
      <xdr:colOff>200025</xdr:colOff>
      <xdr:row>347</xdr:row>
      <xdr:rowOff>28575</xdr:rowOff>
    </xdr:to>
    <xdr:pic>
      <xdr:nvPicPr>
        <xdr:cNvPr id="319" name="Text Box 13"/>
        <xdr:cNvPicPr preferRelativeResize="1">
          <a:picLocks noChangeAspect="0"/>
        </xdr:cNvPicPr>
      </xdr:nvPicPr>
      <xdr:blipFill>
        <a:blip r:embed="rId1"/>
        <a:stretch>
          <a:fillRect/>
        </a:stretch>
      </xdr:blipFill>
      <xdr:spPr>
        <a:xfrm>
          <a:off x="2676525" y="445855725"/>
          <a:ext cx="123825" cy="28575"/>
        </a:xfrm>
        <a:prstGeom prst="rect">
          <a:avLst/>
        </a:prstGeom>
        <a:noFill/>
        <a:ln w="9525" cmpd="sng">
          <a:noFill/>
        </a:ln>
      </xdr:spPr>
    </xdr:pic>
    <xdr:clientData/>
  </xdr:twoCellAnchor>
  <xdr:twoCellAnchor editAs="oneCell">
    <xdr:from>
      <xdr:col>2</xdr:col>
      <xdr:colOff>76200</xdr:colOff>
      <xdr:row>347</xdr:row>
      <xdr:rowOff>0</xdr:rowOff>
    </xdr:from>
    <xdr:to>
      <xdr:col>2</xdr:col>
      <xdr:colOff>200025</xdr:colOff>
      <xdr:row>347</xdr:row>
      <xdr:rowOff>28575</xdr:rowOff>
    </xdr:to>
    <xdr:pic>
      <xdr:nvPicPr>
        <xdr:cNvPr id="320" name="Text Box 1"/>
        <xdr:cNvPicPr preferRelativeResize="1">
          <a:picLocks noChangeAspect="0"/>
        </xdr:cNvPicPr>
      </xdr:nvPicPr>
      <xdr:blipFill>
        <a:blip r:embed="rId1"/>
        <a:stretch>
          <a:fillRect/>
        </a:stretch>
      </xdr:blipFill>
      <xdr:spPr>
        <a:xfrm>
          <a:off x="2676525" y="445855725"/>
          <a:ext cx="123825" cy="28575"/>
        </a:xfrm>
        <a:prstGeom prst="rect">
          <a:avLst/>
        </a:prstGeom>
        <a:noFill/>
        <a:ln w="9525" cmpd="sng">
          <a:noFill/>
        </a:ln>
      </xdr:spPr>
    </xdr:pic>
    <xdr:clientData/>
  </xdr:twoCellAnchor>
  <xdr:twoCellAnchor editAs="oneCell">
    <xdr:from>
      <xdr:col>2</xdr:col>
      <xdr:colOff>76200</xdr:colOff>
      <xdr:row>347</xdr:row>
      <xdr:rowOff>0</xdr:rowOff>
    </xdr:from>
    <xdr:to>
      <xdr:col>2</xdr:col>
      <xdr:colOff>200025</xdr:colOff>
      <xdr:row>347</xdr:row>
      <xdr:rowOff>28575</xdr:rowOff>
    </xdr:to>
    <xdr:pic>
      <xdr:nvPicPr>
        <xdr:cNvPr id="321" name="Text Box 12"/>
        <xdr:cNvPicPr preferRelativeResize="1">
          <a:picLocks noChangeAspect="0"/>
        </xdr:cNvPicPr>
      </xdr:nvPicPr>
      <xdr:blipFill>
        <a:blip r:embed="rId1"/>
        <a:stretch>
          <a:fillRect/>
        </a:stretch>
      </xdr:blipFill>
      <xdr:spPr>
        <a:xfrm>
          <a:off x="2676525" y="445855725"/>
          <a:ext cx="123825" cy="28575"/>
        </a:xfrm>
        <a:prstGeom prst="rect">
          <a:avLst/>
        </a:prstGeom>
        <a:noFill/>
        <a:ln w="9525" cmpd="sng">
          <a:noFill/>
        </a:ln>
      </xdr:spPr>
    </xdr:pic>
    <xdr:clientData/>
  </xdr:twoCellAnchor>
  <xdr:twoCellAnchor editAs="oneCell">
    <xdr:from>
      <xdr:col>2</xdr:col>
      <xdr:colOff>76200</xdr:colOff>
      <xdr:row>347</xdr:row>
      <xdr:rowOff>0</xdr:rowOff>
    </xdr:from>
    <xdr:to>
      <xdr:col>2</xdr:col>
      <xdr:colOff>200025</xdr:colOff>
      <xdr:row>347</xdr:row>
      <xdr:rowOff>28575</xdr:rowOff>
    </xdr:to>
    <xdr:pic>
      <xdr:nvPicPr>
        <xdr:cNvPr id="322" name="Text Box 13"/>
        <xdr:cNvPicPr preferRelativeResize="1">
          <a:picLocks noChangeAspect="0"/>
        </xdr:cNvPicPr>
      </xdr:nvPicPr>
      <xdr:blipFill>
        <a:blip r:embed="rId1"/>
        <a:stretch>
          <a:fillRect/>
        </a:stretch>
      </xdr:blipFill>
      <xdr:spPr>
        <a:xfrm>
          <a:off x="2676525" y="445855725"/>
          <a:ext cx="123825" cy="28575"/>
        </a:xfrm>
        <a:prstGeom prst="rect">
          <a:avLst/>
        </a:prstGeom>
        <a:noFill/>
        <a:ln w="9525" cmpd="sng">
          <a:noFill/>
        </a:ln>
      </xdr:spPr>
    </xdr:pic>
    <xdr:clientData/>
  </xdr:twoCellAnchor>
  <xdr:twoCellAnchor editAs="oneCell">
    <xdr:from>
      <xdr:col>2</xdr:col>
      <xdr:colOff>76200</xdr:colOff>
      <xdr:row>347</xdr:row>
      <xdr:rowOff>0</xdr:rowOff>
    </xdr:from>
    <xdr:to>
      <xdr:col>2</xdr:col>
      <xdr:colOff>200025</xdr:colOff>
      <xdr:row>347</xdr:row>
      <xdr:rowOff>28575</xdr:rowOff>
    </xdr:to>
    <xdr:pic>
      <xdr:nvPicPr>
        <xdr:cNvPr id="323" name="Text Box 1"/>
        <xdr:cNvPicPr preferRelativeResize="1">
          <a:picLocks noChangeAspect="0"/>
        </xdr:cNvPicPr>
      </xdr:nvPicPr>
      <xdr:blipFill>
        <a:blip r:embed="rId1"/>
        <a:stretch>
          <a:fillRect/>
        </a:stretch>
      </xdr:blipFill>
      <xdr:spPr>
        <a:xfrm>
          <a:off x="2676525" y="445855725"/>
          <a:ext cx="123825" cy="28575"/>
        </a:xfrm>
        <a:prstGeom prst="rect">
          <a:avLst/>
        </a:prstGeom>
        <a:noFill/>
        <a:ln w="9525" cmpd="sng">
          <a:noFill/>
        </a:ln>
      </xdr:spPr>
    </xdr:pic>
    <xdr:clientData/>
  </xdr:twoCellAnchor>
  <xdr:twoCellAnchor editAs="oneCell">
    <xdr:from>
      <xdr:col>2</xdr:col>
      <xdr:colOff>76200</xdr:colOff>
      <xdr:row>347</xdr:row>
      <xdr:rowOff>0</xdr:rowOff>
    </xdr:from>
    <xdr:to>
      <xdr:col>2</xdr:col>
      <xdr:colOff>200025</xdr:colOff>
      <xdr:row>347</xdr:row>
      <xdr:rowOff>28575</xdr:rowOff>
    </xdr:to>
    <xdr:pic>
      <xdr:nvPicPr>
        <xdr:cNvPr id="324" name="Text Box 12"/>
        <xdr:cNvPicPr preferRelativeResize="1">
          <a:picLocks noChangeAspect="0"/>
        </xdr:cNvPicPr>
      </xdr:nvPicPr>
      <xdr:blipFill>
        <a:blip r:embed="rId1"/>
        <a:stretch>
          <a:fillRect/>
        </a:stretch>
      </xdr:blipFill>
      <xdr:spPr>
        <a:xfrm>
          <a:off x="2676525" y="445855725"/>
          <a:ext cx="123825" cy="28575"/>
        </a:xfrm>
        <a:prstGeom prst="rect">
          <a:avLst/>
        </a:prstGeom>
        <a:noFill/>
        <a:ln w="9525" cmpd="sng">
          <a:noFill/>
        </a:ln>
      </xdr:spPr>
    </xdr:pic>
    <xdr:clientData/>
  </xdr:twoCellAnchor>
  <xdr:twoCellAnchor editAs="oneCell">
    <xdr:from>
      <xdr:col>2</xdr:col>
      <xdr:colOff>76200</xdr:colOff>
      <xdr:row>347</xdr:row>
      <xdr:rowOff>0</xdr:rowOff>
    </xdr:from>
    <xdr:to>
      <xdr:col>2</xdr:col>
      <xdr:colOff>200025</xdr:colOff>
      <xdr:row>347</xdr:row>
      <xdr:rowOff>28575</xdr:rowOff>
    </xdr:to>
    <xdr:pic>
      <xdr:nvPicPr>
        <xdr:cNvPr id="325" name="Text Box 13"/>
        <xdr:cNvPicPr preferRelativeResize="1">
          <a:picLocks noChangeAspect="0"/>
        </xdr:cNvPicPr>
      </xdr:nvPicPr>
      <xdr:blipFill>
        <a:blip r:embed="rId1"/>
        <a:stretch>
          <a:fillRect/>
        </a:stretch>
      </xdr:blipFill>
      <xdr:spPr>
        <a:xfrm>
          <a:off x="2676525" y="445855725"/>
          <a:ext cx="123825" cy="28575"/>
        </a:xfrm>
        <a:prstGeom prst="rect">
          <a:avLst/>
        </a:prstGeom>
        <a:noFill/>
        <a:ln w="9525" cmpd="sng">
          <a:noFill/>
        </a:ln>
      </xdr:spPr>
    </xdr:pic>
    <xdr:clientData/>
  </xdr:twoCellAnchor>
  <xdr:twoCellAnchor editAs="oneCell">
    <xdr:from>
      <xdr:col>2</xdr:col>
      <xdr:colOff>76200</xdr:colOff>
      <xdr:row>347</xdr:row>
      <xdr:rowOff>0</xdr:rowOff>
    </xdr:from>
    <xdr:to>
      <xdr:col>2</xdr:col>
      <xdr:colOff>200025</xdr:colOff>
      <xdr:row>347</xdr:row>
      <xdr:rowOff>28575</xdr:rowOff>
    </xdr:to>
    <xdr:pic>
      <xdr:nvPicPr>
        <xdr:cNvPr id="326" name="Text Box 1"/>
        <xdr:cNvPicPr preferRelativeResize="1">
          <a:picLocks noChangeAspect="0"/>
        </xdr:cNvPicPr>
      </xdr:nvPicPr>
      <xdr:blipFill>
        <a:blip r:embed="rId1"/>
        <a:stretch>
          <a:fillRect/>
        </a:stretch>
      </xdr:blipFill>
      <xdr:spPr>
        <a:xfrm>
          <a:off x="2676525" y="445855725"/>
          <a:ext cx="123825" cy="28575"/>
        </a:xfrm>
        <a:prstGeom prst="rect">
          <a:avLst/>
        </a:prstGeom>
        <a:noFill/>
        <a:ln w="9525" cmpd="sng">
          <a:noFill/>
        </a:ln>
      </xdr:spPr>
    </xdr:pic>
    <xdr:clientData/>
  </xdr:twoCellAnchor>
  <xdr:twoCellAnchor editAs="oneCell">
    <xdr:from>
      <xdr:col>2</xdr:col>
      <xdr:colOff>76200</xdr:colOff>
      <xdr:row>347</xdr:row>
      <xdr:rowOff>0</xdr:rowOff>
    </xdr:from>
    <xdr:to>
      <xdr:col>2</xdr:col>
      <xdr:colOff>200025</xdr:colOff>
      <xdr:row>347</xdr:row>
      <xdr:rowOff>28575</xdr:rowOff>
    </xdr:to>
    <xdr:pic>
      <xdr:nvPicPr>
        <xdr:cNvPr id="327" name="Text Box 12"/>
        <xdr:cNvPicPr preferRelativeResize="1">
          <a:picLocks noChangeAspect="0"/>
        </xdr:cNvPicPr>
      </xdr:nvPicPr>
      <xdr:blipFill>
        <a:blip r:embed="rId1"/>
        <a:stretch>
          <a:fillRect/>
        </a:stretch>
      </xdr:blipFill>
      <xdr:spPr>
        <a:xfrm>
          <a:off x="2676525" y="445855725"/>
          <a:ext cx="123825" cy="28575"/>
        </a:xfrm>
        <a:prstGeom prst="rect">
          <a:avLst/>
        </a:prstGeom>
        <a:noFill/>
        <a:ln w="9525" cmpd="sng">
          <a:noFill/>
        </a:ln>
      </xdr:spPr>
    </xdr:pic>
    <xdr:clientData/>
  </xdr:twoCellAnchor>
  <xdr:twoCellAnchor editAs="oneCell">
    <xdr:from>
      <xdr:col>2</xdr:col>
      <xdr:colOff>76200</xdr:colOff>
      <xdr:row>347</xdr:row>
      <xdr:rowOff>0</xdr:rowOff>
    </xdr:from>
    <xdr:to>
      <xdr:col>2</xdr:col>
      <xdr:colOff>200025</xdr:colOff>
      <xdr:row>347</xdr:row>
      <xdr:rowOff>28575</xdr:rowOff>
    </xdr:to>
    <xdr:pic>
      <xdr:nvPicPr>
        <xdr:cNvPr id="328" name="Text Box 13"/>
        <xdr:cNvPicPr preferRelativeResize="1">
          <a:picLocks noChangeAspect="0"/>
        </xdr:cNvPicPr>
      </xdr:nvPicPr>
      <xdr:blipFill>
        <a:blip r:embed="rId1"/>
        <a:stretch>
          <a:fillRect/>
        </a:stretch>
      </xdr:blipFill>
      <xdr:spPr>
        <a:xfrm>
          <a:off x="2676525" y="445855725"/>
          <a:ext cx="123825" cy="28575"/>
        </a:xfrm>
        <a:prstGeom prst="rect">
          <a:avLst/>
        </a:prstGeom>
        <a:noFill/>
        <a:ln w="9525" cmpd="sng">
          <a:noFill/>
        </a:ln>
      </xdr:spPr>
    </xdr:pic>
    <xdr:clientData/>
  </xdr:twoCellAnchor>
  <xdr:twoCellAnchor editAs="oneCell">
    <xdr:from>
      <xdr:col>2</xdr:col>
      <xdr:colOff>76200</xdr:colOff>
      <xdr:row>347</xdr:row>
      <xdr:rowOff>0</xdr:rowOff>
    </xdr:from>
    <xdr:to>
      <xdr:col>2</xdr:col>
      <xdr:colOff>190500</xdr:colOff>
      <xdr:row>347</xdr:row>
      <xdr:rowOff>66675</xdr:rowOff>
    </xdr:to>
    <xdr:pic>
      <xdr:nvPicPr>
        <xdr:cNvPr id="329" name="Text Box 1"/>
        <xdr:cNvPicPr preferRelativeResize="1">
          <a:picLocks noChangeAspect="0"/>
        </xdr:cNvPicPr>
      </xdr:nvPicPr>
      <xdr:blipFill>
        <a:blip r:embed="rId1"/>
        <a:stretch>
          <a:fillRect/>
        </a:stretch>
      </xdr:blipFill>
      <xdr:spPr>
        <a:xfrm>
          <a:off x="2676525" y="445855725"/>
          <a:ext cx="114300" cy="66675"/>
        </a:xfrm>
        <a:prstGeom prst="rect">
          <a:avLst/>
        </a:prstGeom>
        <a:noFill/>
        <a:ln w="9525" cmpd="sng">
          <a:noFill/>
        </a:ln>
      </xdr:spPr>
    </xdr:pic>
    <xdr:clientData/>
  </xdr:twoCellAnchor>
  <xdr:twoCellAnchor editAs="oneCell">
    <xdr:from>
      <xdr:col>2</xdr:col>
      <xdr:colOff>76200</xdr:colOff>
      <xdr:row>347</xdr:row>
      <xdr:rowOff>0</xdr:rowOff>
    </xdr:from>
    <xdr:to>
      <xdr:col>2</xdr:col>
      <xdr:colOff>190500</xdr:colOff>
      <xdr:row>347</xdr:row>
      <xdr:rowOff>66675</xdr:rowOff>
    </xdr:to>
    <xdr:pic>
      <xdr:nvPicPr>
        <xdr:cNvPr id="330" name="Text Box 12"/>
        <xdr:cNvPicPr preferRelativeResize="1">
          <a:picLocks noChangeAspect="0"/>
        </xdr:cNvPicPr>
      </xdr:nvPicPr>
      <xdr:blipFill>
        <a:blip r:embed="rId1"/>
        <a:stretch>
          <a:fillRect/>
        </a:stretch>
      </xdr:blipFill>
      <xdr:spPr>
        <a:xfrm>
          <a:off x="2676525" y="445855725"/>
          <a:ext cx="114300" cy="66675"/>
        </a:xfrm>
        <a:prstGeom prst="rect">
          <a:avLst/>
        </a:prstGeom>
        <a:noFill/>
        <a:ln w="9525" cmpd="sng">
          <a:noFill/>
        </a:ln>
      </xdr:spPr>
    </xdr:pic>
    <xdr:clientData/>
  </xdr:twoCellAnchor>
  <xdr:twoCellAnchor editAs="oneCell">
    <xdr:from>
      <xdr:col>2</xdr:col>
      <xdr:colOff>76200</xdr:colOff>
      <xdr:row>347</xdr:row>
      <xdr:rowOff>0</xdr:rowOff>
    </xdr:from>
    <xdr:to>
      <xdr:col>2</xdr:col>
      <xdr:colOff>190500</xdr:colOff>
      <xdr:row>347</xdr:row>
      <xdr:rowOff>66675</xdr:rowOff>
    </xdr:to>
    <xdr:pic>
      <xdr:nvPicPr>
        <xdr:cNvPr id="331" name="Text Box 13"/>
        <xdr:cNvPicPr preferRelativeResize="1">
          <a:picLocks noChangeAspect="0"/>
        </xdr:cNvPicPr>
      </xdr:nvPicPr>
      <xdr:blipFill>
        <a:blip r:embed="rId1"/>
        <a:stretch>
          <a:fillRect/>
        </a:stretch>
      </xdr:blipFill>
      <xdr:spPr>
        <a:xfrm>
          <a:off x="2676525" y="445855725"/>
          <a:ext cx="114300" cy="66675"/>
        </a:xfrm>
        <a:prstGeom prst="rect">
          <a:avLst/>
        </a:prstGeom>
        <a:noFill/>
        <a:ln w="9525" cmpd="sng">
          <a:noFill/>
        </a:ln>
      </xdr:spPr>
    </xdr:pic>
    <xdr:clientData/>
  </xdr:twoCellAnchor>
  <xdr:twoCellAnchor editAs="oneCell">
    <xdr:from>
      <xdr:col>2</xdr:col>
      <xdr:colOff>76200</xdr:colOff>
      <xdr:row>347</xdr:row>
      <xdr:rowOff>0</xdr:rowOff>
    </xdr:from>
    <xdr:to>
      <xdr:col>2</xdr:col>
      <xdr:colOff>190500</xdr:colOff>
      <xdr:row>347</xdr:row>
      <xdr:rowOff>66675</xdr:rowOff>
    </xdr:to>
    <xdr:pic>
      <xdr:nvPicPr>
        <xdr:cNvPr id="332" name="Text Box 1"/>
        <xdr:cNvPicPr preferRelativeResize="1">
          <a:picLocks noChangeAspect="0"/>
        </xdr:cNvPicPr>
      </xdr:nvPicPr>
      <xdr:blipFill>
        <a:blip r:embed="rId1"/>
        <a:stretch>
          <a:fillRect/>
        </a:stretch>
      </xdr:blipFill>
      <xdr:spPr>
        <a:xfrm>
          <a:off x="2676525" y="445855725"/>
          <a:ext cx="114300" cy="66675"/>
        </a:xfrm>
        <a:prstGeom prst="rect">
          <a:avLst/>
        </a:prstGeom>
        <a:noFill/>
        <a:ln w="9525" cmpd="sng">
          <a:noFill/>
        </a:ln>
      </xdr:spPr>
    </xdr:pic>
    <xdr:clientData/>
  </xdr:twoCellAnchor>
  <xdr:twoCellAnchor editAs="oneCell">
    <xdr:from>
      <xdr:col>2</xdr:col>
      <xdr:colOff>76200</xdr:colOff>
      <xdr:row>347</xdr:row>
      <xdr:rowOff>0</xdr:rowOff>
    </xdr:from>
    <xdr:to>
      <xdr:col>2</xdr:col>
      <xdr:colOff>190500</xdr:colOff>
      <xdr:row>347</xdr:row>
      <xdr:rowOff>66675</xdr:rowOff>
    </xdr:to>
    <xdr:pic>
      <xdr:nvPicPr>
        <xdr:cNvPr id="333" name="Text Box 12"/>
        <xdr:cNvPicPr preferRelativeResize="1">
          <a:picLocks noChangeAspect="0"/>
        </xdr:cNvPicPr>
      </xdr:nvPicPr>
      <xdr:blipFill>
        <a:blip r:embed="rId1"/>
        <a:stretch>
          <a:fillRect/>
        </a:stretch>
      </xdr:blipFill>
      <xdr:spPr>
        <a:xfrm>
          <a:off x="2676525" y="445855725"/>
          <a:ext cx="114300" cy="66675"/>
        </a:xfrm>
        <a:prstGeom prst="rect">
          <a:avLst/>
        </a:prstGeom>
        <a:noFill/>
        <a:ln w="9525" cmpd="sng">
          <a:noFill/>
        </a:ln>
      </xdr:spPr>
    </xdr:pic>
    <xdr:clientData/>
  </xdr:twoCellAnchor>
  <xdr:twoCellAnchor editAs="oneCell">
    <xdr:from>
      <xdr:col>2</xdr:col>
      <xdr:colOff>76200</xdr:colOff>
      <xdr:row>347</xdr:row>
      <xdr:rowOff>0</xdr:rowOff>
    </xdr:from>
    <xdr:to>
      <xdr:col>2</xdr:col>
      <xdr:colOff>190500</xdr:colOff>
      <xdr:row>347</xdr:row>
      <xdr:rowOff>66675</xdr:rowOff>
    </xdr:to>
    <xdr:pic>
      <xdr:nvPicPr>
        <xdr:cNvPr id="334" name="Text Box 13"/>
        <xdr:cNvPicPr preferRelativeResize="1">
          <a:picLocks noChangeAspect="0"/>
        </xdr:cNvPicPr>
      </xdr:nvPicPr>
      <xdr:blipFill>
        <a:blip r:embed="rId1"/>
        <a:stretch>
          <a:fillRect/>
        </a:stretch>
      </xdr:blipFill>
      <xdr:spPr>
        <a:xfrm>
          <a:off x="2676525" y="445855725"/>
          <a:ext cx="114300" cy="66675"/>
        </a:xfrm>
        <a:prstGeom prst="rect">
          <a:avLst/>
        </a:prstGeom>
        <a:noFill/>
        <a:ln w="9525" cmpd="sng">
          <a:noFill/>
        </a:ln>
      </xdr:spPr>
    </xdr:pic>
    <xdr:clientData/>
  </xdr:twoCellAnchor>
  <xdr:twoCellAnchor editAs="oneCell">
    <xdr:from>
      <xdr:col>2</xdr:col>
      <xdr:colOff>76200</xdr:colOff>
      <xdr:row>347</xdr:row>
      <xdr:rowOff>0</xdr:rowOff>
    </xdr:from>
    <xdr:to>
      <xdr:col>2</xdr:col>
      <xdr:colOff>190500</xdr:colOff>
      <xdr:row>347</xdr:row>
      <xdr:rowOff>66675</xdr:rowOff>
    </xdr:to>
    <xdr:pic>
      <xdr:nvPicPr>
        <xdr:cNvPr id="335" name="Text Box 1"/>
        <xdr:cNvPicPr preferRelativeResize="1">
          <a:picLocks noChangeAspect="0"/>
        </xdr:cNvPicPr>
      </xdr:nvPicPr>
      <xdr:blipFill>
        <a:blip r:embed="rId1"/>
        <a:stretch>
          <a:fillRect/>
        </a:stretch>
      </xdr:blipFill>
      <xdr:spPr>
        <a:xfrm>
          <a:off x="2676525" y="445855725"/>
          <a:ext cx="114300" cy="66675"/>
        </a:xfrm>
        <a:prstGeom prst="rect">
          <a:avLst/>
        </a:prstGeom>
        <a:noFill/>
        <a:ln w="9525" cmpd="sng">
          <a:noFill/>
        </a:ln>
      </xdr:spPr>
    </xdr:pic>
    <xdr:clientData/>
  </xdr:twoCellAnchor>
  <xdr:twoCellAnchor editAs="oneCell">
    <xdr:from>
      <xdr:col>2</xdr:col>
      <xdr:colOff>76200</xdr:colOff>
      <xdr:row>347</xdr:row>
      <xdr:rowOff>0</xdr:rowOff>
    </xdr:from>
    <xdr:to>
      <xdr:col>2</xdr:col>
      <xdr:colOff>190500</xdr:colOff>
      <xdr:row>347</xdr:row>
      <xdr:rowOff>66675</xdr:rowOff>
    </xdr:to>
    <xdr:pic>
      <xdr:nvPicPr>
        <xdr:cNvPr id="336" name="Text Box 12"/>
        <xdr:cNvPicPr preferRelativeResize="1">
          <a:picLocks noChangeAspect="0"/>
        </xdr:cNvPicPr>
      </xdr:nvPicPr>
      <xdr:blipFill>
        <a:blip r:embed="rId1"/>
        <a:stretch>
          <a:fillRect/>
        </a:stretch>
      </xdr:blipFill>
      <xdr:spPr>
        <a:xfrm>
          <a:off x="2676525" y="445855725"/>
          <a:ext cx="114300" cy="66675"/>
        </a:xfrm>
        <a:prstGeom prst="rect">
          <a:avLst/>
        </a:prstGeom>
        <a:noFill/>
        <a:ln w="9525" cmpd="sng">
          <a:noFill/>
        </a:ln>
      </xdr:spPr>
    </xdr:pic>
    <xdr:clientData/>
  </xdr:twoCellAnchor>
  <xdr:twoCellAnchor editAs="oneCell">
    <xdr:from>
      <xdr:col>2</xdr:col>
      <xdr:colOff>76200</xdr:colOff>
      <xdr:row>347</xdr:row>
      <xdr:rowOff>0</xdr:rowOff>
    </xdr:from>
    <xdr:to>
      <xdr:col>2</xdr:col>
      <xdr:colOff>190500</xdr:colOff>
      <xdr:row>347</xdr:row>
      <xdr:rowOff>66675</xdr:rowOff>
    </xdr:to>
    <xdr:pic>
      <xdr:nvPicPr>
        <xdr:cNvPr id="337" name="Text Box 13"/>
        <xdr:cNvPicPr preferRelativeResize="1">
          <a:picLocks noChangeAspect="0"/>
        </xdr:cNvPicPr>
      </xdr:nvPicPr>
      <xdr:blipFill>
        <a:blip r:embed="rId1"/>
        <a:stretch>
          <a:fillRect/>
        </a:stretch>
      </xdr:blipFill>
      <xdr:spPr>
        <a:xfrm>
          <a:off x="2676525" y="445855725"/>
          <a:ext cx="114300" cy="66675"/>
        </a:xfrm>
        <a:prstGeom prst="rect">
          <a:avLst/>
        </a:prstGeom>
        <a:noFill/>
        <a:ln w="9525" cmpd="sng">
          <a:noFill/>
        </a:ln>
      </xdr:spPr>
    </xdr:pic>
    <xdr:clientData/>
  </xdr:twoCellAnchor>
  <xdr:twoCellAnchor editAs="oneCell">
    <xdr:from>
      <xdr:col>2</xdr:col>
      <xdr:colOff>76200</xdr:colOff>
      <xdr:row>347</xdr:row>
      <xdr:rowOff>0</xdr:rowOff>
    </xdr:from>
    <xdr:to>
      <xdr:col>2</xdr:col>
      <xdr:colOff>190500</xdr:colOff>
      <xdr:row>347</xdr:row>
      <xdr:rowOff>66675</xdr:rowOff>
    </xdr:to>
    <xdr:pic>
      <xdr:nvPicPr>
        <xdr:cNvPr id="338" name="Text Box 1"/>
        <xdr:cNvPicPr preferRelativeResize="1">
          <a:picLocks noChangeAspect="0"/>
        </xdr:cNvPicPr>
      </xdr:nvPicPr>
      <xdr:blipFill>
        <a:blip r:embed="rId1"/>
        <a:stretch>
          <a:fillRect/>
        </a:stretch>
      </xdr:blipFill>
      <xdr:spPr>
        <a:xfrm>
          <a:off x="2676525" y="445855725"/>
          <a:ext cx="114300" cy="66675"/>
        </a:xfrm>
        <a:prstGeom prst="rect">
          <a:avLst/>
        </a:prstGeom>
        <a:noFill/>
        <a:ln w="9525" cmpd="sng">
          <a:noFill/>
        </a:ln>
      </xdr:spPr>
    </xdr:pic>
    <xdr:clientData/>
  </xdr:twoCellAnchor>
  <xdr:twoCellAnchor editAs="oneCell">
    <xdr:from>
      <xdr:col>2</xdr:col>
      <xdr:colOff>76200</xdr:colOff>
      <xdr:row>347</xdr:row>
      <xdr:rowOff>0</xdr:rowOff>
    </xdr:from>
    <xdr:to>
      <xdr:col>2</xdr:col>
      <xdr:colOff>190500</xdr:colOff>
      <xdr:row>347</xdr:row>
      <xdr:rowOff>66675</xdr:rowOff>
    </xdr:to>
    <xdr:pic>
      <xdr:nvPicPr>
        <xdr:cNvPr id="339" name="Text Box 12"/>
        <xdr:cNvPicPr preferRelativeResize="1">
          <a:picLocks noChangeAspect="0"/>
        </xdr:cNvPicPr>
      </xdr:nvPicPr>
      <xdr:blipFill>
        <a:blip r:embed="rId1"/>
        <a:stretch>
          <a:fillRect/>
        </a:stretch>
      </xdr:blipFill>
      <xdr:spPr>
        <a:xfrm>
          <a:off x="2676525" y="445855725"/>
          <a:ext cx="114300" cy="66675"/>
        </a:xfrm>
        <a:prstGeom prst="rect">
          <a:avLst/>
        </a:prstGeom>
        <a:noFill/>
        <a:ln w="9525" cmpd="sng">
          <a:noFill/>
        </a:ln>
      </xdr:spPr>
    </xdr:pic>
    <xdr:clientData/>
  </xdr:twoCellAnchor>
  <xdr:twoCellAnchor editAs="oneCell">
    <xdr:from>
      <xdr:col>2</xdr:col>
      <xdr:colOff>76200</xdr:colOff>
      <xdr:row>347</xdr:row>
      <xdr:rowOff>0</xdr:rowOff>
    </xdr:from>
    <xdr:to>
      <xdr:col>2</xdr:col>
      <xdr:colOff>190500</xdr:colOff>
      <xdr:row>347</xdr:row>
      <xdr:rowOff>66675</xdr:rowOff>
    </xdr:to>
    <xdr:pic>
      <xdr:nvPicPr>
        <xdr:cNvPr id="340" name="Text Box 13"/>
        <xdr:cNvPicPr preferRelativeResize="1">
          <a:picLocks noChangeAspect="0"/>
        </xdr:cNvPicPr>
      </xdr:nvPicPr>
      <xdr:blipFill>
        <a:blip r:embed="rId1"/>
        <a:stretch>
          <a:fillRect/>
        </a:stretch>
      </xdr:blipFill>
      <xdr:spPr>
        <a:xfrm>
          <a:off x="2676525" y="445855725"/>
          <a:ext cx="114300" cy="66675"/>
        </a:xfrm>
        <a:prstGeom prst="rect">
          <a:avLst/>
        </a:prstGeom>
        <a:noFill/>
        <a:ln w="9525" cmpd="sng">
          <a:noFill/>
        </a:ln>
      </xdr:spPr>
    </xdr:pic>
    <xdr:clientData/>
  </xdr:twoCellAnchor>
  <xdr:twoCellAnchor editAs="oneCell">
    <xdr:from>
      <xdr:col>2</xdr:col>
      <xdr:colOff>76200</xdr:colOff>
      <xdr:row>347</xdr:row>
      <xdr:rowOff>0</xdr:rowOff>
    </xdr:from>
    <xdr:to>
      <xdr:col>2</xdr:col>
      <xdr:colOff>190500</xdr:colOff>
      <xdr:row>347</xdr:row>
      <xdr:rowOff>66675</xdr:rowOff>
    </xdr:to>
    <xdr:pic>
      <xdr:nvPicPr>
        <xdr:cNvPr id="341" name="Text Box 1"/>
        <xdr:cNvPicPr preferRelativeResize="1">
          <a:picLocks noChangeAspect="0"/>
        </xdr:cNvPicPr>
      </xdr:nvPicPr>
      <xdr:blipFill>
        <a:blip r:embed="rId1"/>
        <a:stretch>
          <a:fillRect/>
        </a:stretch>
      </xdr:blipFill>
      <xdr:spPr>
        <a:xfrm>
          <a:off x="2676525" y="445855725"/>
          <a:ext cx="114300" cy="66675"/>
        </a:xfrm>
        <a:prstGeom prst="rect">
          <a:avLst/>
        </a:prstGeom>
        <a:noFill/>
        <a:ln w="9525" cmpd="sng">
          <a:noFill/>
        </a:ln>
      </xdr:spPr>
    </xdr:pic>
    <xdr:clientData/>
  </xdr:twoCellAnchor>
  <xdr:twoCellAnchor editAs="oneCell">
    <xdr:from>
      <xdr:col>2</xdr:col>
      <xdr:colOff>76200</xdr:colOff>
      <xdr:row>347</xdr:row>
      <xdr:rowOff>0</xdr:rowOff>
    </xdr:from>
    <xdr:to>
      <xdr:col>2</xdr:col>
      <xdr:colOff>190500</xdr:colOff>
      <xdr:row>347</xdr:row>
      <xdr:rowOff>66675</xdr:rowOff>
    </xdr:to>
    <xdr:pic>
      <xdr:nvPicPr>
        <xdr:cNvPr id="342" name="Text Box 12"/>
        <xdr:cNvPicPr preferRelativeResize="1">
          <a:picLocks noChangeAspect="0"/>
        </xdr:cNvPicPr>
      </xdr:nvPicPr>
      <xdr:blipFill>
        <a:blip r:embed="rId1"/>
        <a:stretch>
          <a:fillRect/>
        </a:stretch>
      </xdr:blipFill>
      <xdr:spPr>
        <a:xfrm>
          <a:off x="2676525" y="445855725"/>
          <a:ext cx="114300" cy="66675"/>
        </a:xfrm>
        <a:prstGeom prst="rect">
          <a:avLst/>
        </a:prstGeom>
        <a:noFill/>
        <a:ln w="9525" cmpd="sng">
          <a:noFill/>
        </a:ln>
      </xdr:spPr>
    </xdr:pic>
    <xdr:clientData/>
  </xdr:twoCellAnchor>
  <xdr:twoCellAnchor editAs="oneCell">
    <xdr:from>
      <xdr:col>2</xdr:col>
      <xdr:colOff>76200</xdr:colOff>
      <xdr:row>347</xdr:row>
      <xdr:rowOff>0</xdr:rowOff>
    </xdr:from>
    <xdr:to>
      <xdr:col>2</xdr:col>
      <xdr:colOff>190500</xdr:colOff>
      <xdr:row>347</xdr:row>
      <xdr:rowOff>66675</xdr:rowOff>
    </xdr:to>
    <xdr:pic>
      <xdr:nvPicPr>
        <xdr:cNvPr id="343" name="Text Box 13"/>
        <xdr:cNvPicPr preferRelativeResize="1">
          <a:picLocks noChangeAspect="0"/>
        </xdr:cNvPicPr>
      </xdr:nvPicPr>
      <xdr:blipFill>
        <a:blip r:embed="rId1"/>
        <a:stretch>
          <a:fillRect/>
        </a:stretch>
      </xdr:blipFill>
      <xdr:spPr>
        <a:xfrm>
          <a:off x="2676525" y="445855725"/>
          <a:ext cx="114300" cy="66675"/>
        </a:xfrm>
        <a:prstGeom prst="rect">
          <a:avLst/>
        </a:prstGeom>
        <a:noFill/>
        <a:ln w="9525" cmpd="sng">
          <a:noFill/>
        </a:ln>
      </xdr:spPr>
    </xdr:pic>
    <xdr:clientData/>
  </xdr:twoCellAnchor>
  <xdr:twoCellAnchor editAs="oneCell">
    <xdr:from>
      <xdr:col>2</xdr:col>
      <xdr:colOff>76200</xdr:colOff>
      <xdr:row>347</xdr:row>
      <xdr:rowOff>0</xdr:rowOff>
    </xdr:from>
    <xdr:to>
      <xdr:col>2</xdr:col>
      <xdr:colOff>190500</xdr:colOff>
      <xdr:row>347</xdr:row>
      <xdr:rowOff>66675</xdr:rowOff>
    </xdr:to>
    <xdr:pic>
      <xdr:nvPicPr>
        <xdr:cNvPr id="344" name="Text Box 1"/>
        <xdr:cNvPicPr preferRelativeResize="1">
          <a:picLocks noChangeAspect="0"/>
        </xdr:cNvPicPr>
      </xdr:nvPicPr>
      <xdr:blipFill>
        <a:blip r:embed="rId1"/>
        <a:stretch>
          <a:fillRect/>
        </a:stretch>
      </xdr:blipFill>
      <xdr:spPr>
        <a:xfrm>
          <a:off x="2676525" y="445855725"/>
          <a:ext cx="114300" cy="66675"/>
        </a:xfrm>
        <a:prstGeom prst="rect">
          <a:avLst/>
        </a:prstGeom>
        <a:noFill/>
        <a:ln w="9525" cmpd="sng">
          <a:noFill/>
        </a:ln>
      </xdr:spPr>
    </xdr:pic>
    <xdr:clientData/>
  </xdr:twoCellAnchor>
  <xdr:twoCellAnchor editAs="oneCell">
    <xdr:from>
      <xdr:col>2</xdr:col>
      <xdr:colOff>76200</xdr:colOff>
      <xdr:row>347</xdr:row>
      <xdr:rowOff>0</xdr:rowOff>
    </xdr:from>
    <xdr:to>
      <xdr:col>2</xdr:col>
      <xdr:colOff>190500</xdr:colOff>
      <xdr:row>347</xdr:row>
      <xdr:rowOff>66675</xdr:rowOff>
    </xdr:to>
    <xdr:pic>
      <xdr:nvPicPr>
        <xdr:cNvPr id="345" name="Text Box 12"/>
        <xdr:cNvPicPr preferRelativeResize="1">
          <a:picLocks noChangeAspect="0"/>
        </xdr:cNvPicPr>
      </xdr:nvPicPr>
      <xdr:blipFill>
        <a:blip r:embed="rId1"/>
        <a:stretch>
          <a:fillRect/>
        </a:stretch>
      </xdr:blipFill>
      <xdr:spPr>
        <a:xfrm>
          <a:off x="2676525" y="445855725"/>
          <a:ext cx="114300" cy="66675"/>
        </a:xfrm>
        <a:prstGeom prst="rect">
          <a:avLst/>
        </a:prstGeom>
        <a:noFill/>
        <a:ln w="9525" cmpd="sng">
          <a:noFill/>
        </a:ln>
      </xdr:spPr>
    </xdr:pic>
    <xdr:clientData/>
  </xdr:twoCellAnchor>
  <xdr:twoCellAnchor editAs="oneCell">
    <xdr:from>
      <xdr:col>2</xdr:col>
      <xdr:colOff>76200</xdr:colOff>
      <xdr:row>347</xdr:row>
      <xdr:rowOff>0</xdr:rowOff>
    </xdr:from>
    <xdr:to>
      <xdr:col>2</xdr:col>
      <xdr:colOff>190500</xdr:colOff>
      <xdr:row>347</xdr:row>
      <xdr:rowOff>66675</xdr:rowOff>
    </xdr:to>
    <xdr:pic>
      <xdr:nvPicPr>
        <xdr:cNvPr id="346" name="Text Box 13"/>
        <xdr:cNvPicPr preferRelativeResize="1">
          <a:picLocks noChangeAspect="0"/>
        </xdr:cNvPicPr>
      </xdr:nvPicPr>
      <xdr:blipFill>
        <a:blip r:embed="rId1"/>
        <a:stretch>
          <a:fillRect/>
        </a:stretch>
      </xdr:blipFill>
      <xdr:spPr>
        <a:xfrm>
          <a:off x="2676525" y="445855725"/>
          <a:ext cx="114300" cy="66675"/>
        </a:xfrm>
        <a:prstGeom prst="rect">
          <a:avLst/>
        </a:prstGeom>
        <a:noFill/>
        <a:ln w="9525" cmpd="sng">
          <a:noFill/>
        </a:ln>
      </xdr:spPr>
    </xdr:pic>
    <xdr:clientData/>
  </xdr:twoCellAnchor>
  <xdr:oneCellAnchor>
    <xdr:from>
      <xdr:col>1</xdr:col>
      <xdr:colOff>85725</xdr:colOff>
      <xdr:row>365</xdr:row>
      <xdr:rowOff>0</xdr:rowOff>
    </xdr:from>
    <xdr:ext cx="114300" cy="28575"/>
    <xdr:sp>
      <xdr:nvSpPr>
        <xdr:cNvPr id="347" name="Text Box 1"/>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48" name="Text Box 12"/>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49" name="Text Box 13"/>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50" name="Text Box 1"/>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51" name="Text Box 12"/>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52" name="Text Box 13"/>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53" name="Text Box 1"/>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54" name="Text Box 12"/>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55" name="Text Box 13"/>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56" name="Text Box 1"/>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57" name="Text Box 12"/>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58" name="Text Box 13"/>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59" name="Text Box 1"/>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60" name="Text Box 12"/>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61" name="Text Box 13"/>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62" name="Text Box 1"/>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63" name="Text Box 12"/>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64" name="Text Box 13"/>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65" name="Text Box 1"/>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66" name="Text Box 12"/>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367" name="Text Box 13"/>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04775" cy="38100"/>
    <xdr:sp>
      <xdr:nvSpPr>
        <xdr:cNvPr id="368" name="Text Box 1"/>
        <xdr:cNvSpPr txBox="1">
          <a:spLocks noChangeArrowheads="1"/>
        </xdr:cNvSpPr>
      </xdr:nvSpPr>
      <xdr:spPr>
        <a:xfrm>
          <a:off x="571500" y="4655439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04775" cy="38100"/>
    <xdr:sp>
      <xdr:nvSpPr>
        <xdr:cNvPr id="369" name="Text Box 12"/>
        <xdr:cNvSpPr txBox="1">
          <a:spLocks noChangeArrowheads="1"/>
        </xdr:cNvSpPr>
      </xdr:nvSpPr>
      <xdr:spPr>
        <a:xfrm>
          <a:off x="571500" y="4655439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04775" cy="38100"/>
    <xdr:sp>
      <xdr:nvSpPr>
        <xdr:cNvPr id="370" name="Text Box 13"/>
        <xdr:cNvSpPr txBox="1">
          <a:spLocks noChangeArrowheads="1"/>
        </xdr:cNvSpPr>
      </xdr:nvSpPr>
      <xdr:spPr>
        <a:xfrm>
          <a:off x="571500" y="4655439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04775" cy="38100"/>
    <xdr:sp>
      <xdr:nvSpPr>
        <xdr:cNvPr id="371" name="Text Box 1"/>
        <xdr:cNvSpPr txBox="1">
          <a:spLocks noChangeArrowheads="1"/>
        </xdr:cNvSpPr>
      </xdr:nvSpPr>
      <xdr:spPr>
        <a:xfrm>
          <a:off x="571500" y="4655439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04775" cy="38100"/>
    <xdr:sp>
      <xdr:nvSpPr>
        <xdr:cNvPr id="372" name="Text Box 12"/>
        <xdr:cNvSpPr txBox="1">
          <a:spLocks noChangeArrowheads="1"/>
        </xdr:cNvSpPr>
      </xdr:nvSpPr>
      <xdr:spPr>
        <a:xfrm>
          <a:off x="571500" y="4655439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04775" cy="38100"/>
    <xdr:sp>
      <xdr:nvSpPr>
        <xdr:cNvPr id="373" name="Text Box 13"/>
        <xdr:cNvSpPr txBox="1">
          <a:spLocks noChangeArrowheads="1"/>
        </xdr:cNvSpPr>
      </xdr:nvSpPr>
      <xdr:spPr>
        <a:xfrm>
          <a:off x="571500" y="4655439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04775" cy="38100"/>
    <xdr:sp>
      <xdr:nvSpPr>
        <xdr:cNvPr id="374" name="Text Box 1"/>
        <xdr:cNvSpPr txBox="1">
          <a:spLocks noChangeArrowheads="1"/>
        </xdr:cNvSpPr>
      </xdr:nvSpPr>
      <xdr:spPr>
        <a:xfrm>
          <a:off x="571500" y="4655439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04775" cy="38100"/>
    <xdr:sp>
      <xdr:nvSpPr>
        <xdr:cNvPr id="375" name="Text Box 12"/>
        <xdr:cNvSpPr txBox="1">
          <a:spLocks noChangeArrowheads="1"/>
        </xdr:cNvSpPr>
      </xdr:nvSpPr>
      <xdr:spPr>
        <a:xfrm>
          <a:off x="571500" y="4655439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04775" cy="38100"/>
    <xdr:sp>
      <xdr:nvSpPr>
        <xdr:cNvPr id="376" name="Text Box 13"/>
        <xdr:cNvSpPr txBox="1">
          <a:spLocks noChangeArrowheads="1"/>
        </xdr:cNvSpPr>
      </xdr:nvSpPr>
      <xdr:spPr>
        <a:xfrm>
          <a:off x="571500" y="4655439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04775" cy="38100"/>
    <xdr:sp>
      <xdr:nvSpPr>
        <xdr:cNvPr id="377" name="Text Box 1"/>
        <xdr:cNvSpPr txBox="1">
          <a:spLocks noChangeArrowheads="1"/>
        </xdr:cNvSpPr>
      </xdr:nvSpPr>
      <xdr:spPr>
        <a:xfrm>
          <a:off x="571500" y="4655439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04775" cy="38100"/>
    <xdr:sp>
      <xdr:nvSpPr>
        <xdr:cNvPr id="378" name="Text Box 12"/>
        <xdr:cNvSpPr txBox="1">
          <a:spLocks noChangeArrowheads="1"/>
        </xdr:cNvSpPr>
      </xdr:nvSpPr>
      <xdr:spPr>
        <a:xfrm>
          <a:off x="571500" y="4655439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04775" cy="38100"/>
    <xdr:sp>
      <xdr:nvSpPr>
        <xdr:cNvPr id="379" name="Text Box 13"/>
        <xdr:cNvSpPr txBox="1">
          <a:spLocks noChangeArrowheads="1"/>
        </xdr:cNvSpPr>
      </xdr:nvSpPr>
      <xdr:spPr>
        <a:xfrm>
          <a:off x="571500" y="4655439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95250" cy="66675"/>
    <xdr:sp>
      <xdr:nvSpPr>
        <xdr:cNvPr id="380" name="Text Box 1"/>
        <xdr:cNvSpPr txBox="1">
          <a:spLocks noChangeArrowheads="1"/>
        </xdr:cNvSpPr>
      </xdr:nvSpPr>
      <xdr:spPr>
        <a:xfrm>
          <a:off x="571500" y="465543900"/>
          <a:ext cx="95250"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95250" cy="66675"/>
    <xdr:sp>
      <xdr:nvSpPr>
        <xdr:cNvPr id="381" name="Text Box 12"/>
        <xdr:cNvSpPr txBox="1">
          <a:spLocks noChangeArrowheads="1"/>
        </xdr:cNvSpPr>
      </xdr:nvSpPr>
      <xdr:spPr>
        <a:xfrm>
          <a:off x="571500" y="465543900"/>
          <a:ext cx="95250"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95250" cy="66675"/>
    <xdr:sp>
      <xdr:nvSpPr>
        <xdr:cNvPr id="382" name="Text Box 13"/>
        <xdr:cNvSpPr txBox="1">
          <a:spLocks noChangeArrowheads="1"/>
        </xdr:cNvSpPr>
      </xdr:nvSpPr>
      <xdr:spPr>
        <a:xfrm>
          <a:off x="571500" y="465543900"/>
          <a:ext cx="95250"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95250" cy="66675"/>
    <xdr:sp>
      <xdr:nvSpPr>
        <xdr:cNvPr id="383" name="Text Box 1"/>
        <xdr:cNvSpPr txBox="1">
          <a:spLocks noChangeArrowheads="1"/>
        </xdr:cNvSpPr>
      </xdr:nvSpPr>
      <xdr:spPr>
        <a:xfrm>
          <a:off x="571500" y="465543900"/>
          <a:ext cx="95250"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95250" cy="66675"/>
    <xdr:sp>
      <xdr:nvSpPr>
        <xdr:cNvPr id="384" name="Text Box 12"/>
        <xdr:cNvSpPr txBox="1">
          <a:spLocks noChangeArrowheads="1"/>
        </xdr:cNvSpPr>
      </xdr:nvSpPr>
      <xdr:spPr>
        <a:xfrm>
          <a:off x="571500" y="465543900"/>
          <a:ext cx="95250"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95250" cy="66675"/>
    <xdr:sp>
      <xdr:nvSpPr>
        <xdr:cNvPr id="385" name="Text Box 13"/>
        <xdr:cNvSpPr txBox="1">
          <a:spLocks noChangeArrowheads="1"/>
        </xdr:cNvSpPr>
      </xdr:nvSpPr>
      <xdr:spPr>
        <a:xfrm>
          <a:off x="571500" y="465543900"/>
          <a:ext cx="95250"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95250" cy="66675"/>
    <xdr:sp>
      <xdr:nvSpPr>
        <xdr:cNvPr id="386" name="Text Box 1"/>
        <xdr:cNvSpPr txBox="1">
          <a:spLocks noChangeArrowheads="1"/>
        </xdr:cNvSpPr>
      </xdr:nvSpPr>
      <xdr:spPr>
        <a:xfrm>
          <a:off x="571500" y="465543900"/>
          <a:ext cx="95250"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95250" cy="66675"/>
    <xdr:sp>
      <xdr:nvSpPr>
        <xdr:cNvPr id="387" name="Text Box 12"/>
        <xdr:cNvSpPr txBox="1">
          <a:spLocks noChangeArrowheads="1"/>
        </xdr:cNvSpPr>
      </xdr:nvSpPr>
      <xdr:spPr>
        <a:xfrm>
          <a:off x="571500" y="465543900"/>
          <a:ext cx="95250"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95250" cy="66675"/>
    <xdr:sp>
      <xdr:nvSpPr>
        <xdr:cNvPr id="388" name="Text Box 13"/>
        <xdr:cNvSpPr txBox="1">
          <a:spLocks noChangeArrowheads="1"/>
        </xdr:cNvSpPr>
      </xdr:nvSpPr>
      <xdr:spPr>
        <a:xfrm>
          <a:off x="571500" y="465543900"/>
          <a:ext cx="95250"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38100"/>
    <xdr:sp>
      <xdr:nvSpPr>
        <xdr:cNvPr id="389" name="Text Box 1"/>
        <xdr:cNvSpPr txBox="1">
          <a:spLocks noChangeArrowheads="1"/>
        </xdr:cNvSpPr>
      </xdr:nvSpPr>
      <xdr:spPr>
        <a:xfrm>
          <a:off x="571500" y="465543900"/>
          <a:ext cx="114300"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38100"/>
    <xdr:sp>
      <xdr:nvSpPr>
        <xdr:cNvPr id="390" name="Text Box 12"/>
        <xdr:cNvSpPr txBox="1">
          <a:spLocks noChangeArrowheads="1"/>
        </xdr:cNvSpPr>
      </xdr:nvSpPr>
      <xdr:spPr>
        <a:xfrm>
          <a:off x="571500" y="465543900"/>
          <a:ext cx="114300"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38100"/>
    <xdr:sp>
      <xdr:nvSpPr>
        <xdr:cNvPr id="391" name="Text Box 13"/>
        <xdr:cNvSpPr txBox="1">
          <a:spLocks noChangeArrowheads="1"/>
        </xdr:cNvSpPr>
      </xdr:nvSpPr>
      <xdr:spPr>
        <a:xfrm>
          <a:off x="571500" y="465543900"/>
          <a:ext cx="114300"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38100"/>
    <xdr:sp>
      <xdr:nvSpPr>
        <xdr:cNvPr id="392" name="Text Box 1"/>
        <xdr:cNvSpPr txBox="1">
          <a:spLocks noChangeArrowheads="1"/>
        </xdr:cNvSpPr>
      </xdr:nvSpPr>
      <xdr:spPr>
        <a:xfrm>
          <a:off x="571500" y="465543900"/>
          <a:ext cx="114300"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38100"/>
    <xdr:sp>
      <xdr:nvSpPr>
        <xdr:cNvPr id="393" name="Text Box 12"/>
        <xdr:cNvSpPr txBox="1">
          <a:spLocks noChangeArrowheads="1"/>
        </xdr:cNvSpPr>
      </xdr:nvSpPr>
      <xdr:spPr>
        <a:xfrm>
          <a:off x="571500" y="465543900"/>
          <a:ext cx="114300"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38100"/>
    <xdr:sp>
      <xdr:nvSpPr>
        <xdr:cNvPr id="394" name="Text Box 13"/>
        <xdr:cNvSpPr txBox="1">
          <a:spLocks noChangeArrowheads="1"/>
        </xdr:cNvSpPr>
      </xdr:nvSpPr>
      <xdr:spPr>
        <a:xfrm>
          <a:off x="571500" y="465543900"/>
          <a:ext cx="114300"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38100"/>
    <xdr:sp>
      <xdr:nvSpPr>
        <xdr:cNvPr id="395" name="Text Box 1"/>
        <xdr:cNvSpPr txBox="1">
          <a:spLocks noChangeArrowheads="1"/>
        </xdr:cNvSpPr>
      </xdr:nvSpPr>
      <xdr:spPr>
        <a:xfrm>
          <a:off x="571500" y="465543900"/>
          <a:ext cx="114300"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38100"/>
    <xdr:sp>
      <xdr:nvSpPr>
        <xdr:cNvPr id="396" name="Text Box 12"/>
        <xdr:cNvSpPr txBox="1">
          <a:spLocks noChangeArrowheads="1"/>
        </xdr:cNvSpPr>
      </xdr:nvSpPr>
      <xdr:spPr>
        <a:xfrm>
          <a:off x="571500" y="465543900"/>
          <a:ext cx="114300"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38100"/>
    <xdr:sp>
      <xdr:nvSpPr>
        <xdr:cNvPr id="397" name="Text Box 13"/>
        <xdr:cNvSpPr txBox="1">
          <a:spLocks noChangeArrowheads="1"/>
        </xdr:cNvSpPr>
      </xdr:nvSpPr>
      <xdr:spPr>
        <a:xfrm>
          <a:off x="571500" y="465543900"/>
          <a:ext cx="114300"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04775" cy="38100"/>
    <xdr:sp>
      <xdr:nvSpPr>
        <xdr:cNvPr id="398" name="Text Box 1"/>
        <xdr:cNvSpPr txBox="1">
          <a:spLocks noChangeArrowheads="1"/>
        </xdr:cNvSpPr>
      </xdr:nvSpPr>
      <xdr:spPr>
        <a:xfrm>
          <a:off x="571500" y="4655439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04775" cy="38100"/>
    <xdr:sp>
      <xdr:nvSpPr>
        <xdr:cNvPr id="399" name="Text Box 12"/>
        <xdr:cNvSpPr txBox="1">
          <a:spLocks noChangeArrowheads="1"/>
        </xdr:cNvSpPr>
      </xdr:nvSpPr>
      <xdr:spPr>
        <a:xfrm>
          <a:off x="571500" y="4655439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04775" cy="38100"/>
    <xdr:sp>
      <xdr:nvSpPr>
        <xdr:cNvPr id="400" name="Text Box 13"/>
        <xdr:cNvSpPr txBox="1">
          <a:spLocks noChangeArrowheads="1"/>
        </xdr:cNvSpPr>
      </xdr:nvSpPr>
      <xdr:spPr>
        <a:xfrm>
          <a:off x="571500" y="4655439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04775" cy="38100"/>
    <xdr:sp>
      <xdr:nvSpPr>
        <xdr:cNvPr id="401" name="Text Box 1"/>
        <xdr:cNvSpPr txBox="1">
          <a:spLocks noChangeArrowheads="1"/>
        </xdr:cNvSpPr>
      </xdr:nvSpPr>
      <xdr:spPr>
        <a:xfrm>
          <a:off x="571500" y="4655439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04775" cy="38100"/>
    <xdr:sp>
      <xdr:nvSpPr>
        <xdr:cNvPr id="402" name="Text Box 12"/>
        <xdr:cNvSpPr txBox="1">
          <a:spLocks noChangeArrowheads="1"/>
        </xdr:cNvSpPr>
      </xdr:nvSpPr>
      <xdr:spPr>
        <a:xfrm>
          <a:off x="571500" y="4655439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04775" cy="38100"/>
    <xdr:sp>
      <xdr:nvSpPr>
        <xdr:cNvPr id="403" name="Text Box 13"/>
        <xdr:cNvSpPr txBox="1">
          <a:spLocks noChangeArrowheads="1"/>
        </xdr:cNvSpPr>
      </xdr:nvSpPr>
      <xdr:spPr>
        <a:xfrm>
          <a:off x="571500" y="465543900"/>
          <a:ext cx="10477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95250" cy="66675"/>
    <xdr:sp>
      <xdr:nvSpPr>
        <xdr:cNvPr id="404" name="Text Box 1"/>
        <xdr:cNvSpPr txBox="1">
          <a:spLocks noChangeArrowheads="1"/>
        </xdr:cNvSpPr>
      </xdr:nvSpPr>
      <xdr:spPr>
        <a:xfrm>
          <a:off x="571500" y="465543900"/>
          <a:ext cx="95250"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95250" cy="66675"/>
    <xdr:sp>
      <xdr:nvSpPr>
        <xdr:cNvPr id="405" name="Text Box 12"/>
        <xdr:cNvSpPr txBox="1">
          <a:spLocks noChangeArrowheads="1"/>
        </xdr:cNvSpPr>
      </xdr:nvSpPr>
      <xdr:spPr>
        <a:xfrm>
          <a:off x="571500" y="465543900"/>
          <a:ext cx="95250"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95250" cy="66675"/>
    <xdr:sp>
      <xdr:nvSpPr>
        <xdr:cNvPr id="406" name="Text Box 13"/>
        <xdr:cNvSpPr txBox="1">
          <a:spLocks noChangeArrowheads="1"/>
        </xdr:cNvSpPr>
      </xdr:nvSpPr>
      <xdr:spPr>
        <a:xfrm>
          <a:off x="571500" y="465543900"/>
          <a:ext cx="95250" cy="666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editAs="oneCell">
    <xdr:from>
      <xdr:col>2</xdr:col>
      <xdr:colOff>0</xdr:colOff>
      <xdr:row>58</xdr:row>
      <xdr:rowOff>0</xdr:rowOff>
    </xdr:from>
    <xdr:to>
      <xdr:col>2</xdr:col>
      <xdr:colOff>104775</xdr:colOff>
      <xdr:row>58</xdr:row>
      <xdr:rowOff>85725</xdr:rowOff>
    </xdr:to>
    <xdr:pic>
      <xdr:nvPicPr>
        <xdr:cNvPr id="407" name="Text Box 1"/>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08" name="Text Box 12"/>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09" name="Text Box 13"/>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10" name="Text Box 1"/>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11" name="Text Box 12"/>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12" name="Text Box 13"/>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13" name="Text Box 1"/>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14" name="Text Box 12"/>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15" name="Text Box 13"/>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16" name="Text Box 1"/>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17" name="Text Box 12"/>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18" name="Text Box 13"/>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19" name="Text Box 1"/>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20" name="Text Box 12"/>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21" name="Text Box 13"/>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22" name="Text Box 1"/>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23" name="Text Box 12"/>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24" name="Text Box 13"/>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25" name="Text Box 1"/>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26" name="Text Box 12"/>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27" name="Text Box 13"/>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28" name="Text Box 1"/>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29" name="Text Box 12"/>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30" name="Text Box 13"/>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31" name="Text Box 1"/>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32" name="Text Box 12"/>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33" name="Text Box 13"/>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34" name="Text Box 1"/>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35" name="Text Box 12"/>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36" name="Text Box 13"/>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37" name="Text Box 1"/>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38" name="Text Box 12"/>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39" name="Text Box 13"/>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40" name="Text Box 1"/>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41" name="Text Box 12"/>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twoCellAnchor editAs="oneCell">
    <xdr:from>
      <xdr:col>2</xdr:col>
      <xdr:colOff>0</xdr:colOff>
      <xdr:row>58</xdr:row>
      <xdr:rowOff>0</xdr:rowOff>
    </xdr:from>
    <xdr:to>
      <xdr:col>2</xdr:col>
      <xdr:colOff>104775</xdr:colOff>
      <xdr:row>58</xdr:row>
      <xdr:rowOff>85725</xdr:rowOff>
    </xdr:to>
    <xdr:pic>
      <xdr:nvPicPr>
        <xdr:cNvPr id="442" name="Text Box 13"/>
        <xdr:cNvPicPr preferRelativeResize="1">
          <a:picLocks noChangeAspect="0"/>
        </xdr:cNvPicPr>
      </xdr:nvPicPr>
      <xdr:blipFill>
        <a:blip r:embed="rId1"/>
        <a:stretch>
          <a:fillRect/>
        </a:stretch>
      </xdr:blipFill>
      <xdr:spPr>
        <a:xfrm>
          <a:off x="2600325" y="61674375"/>
          <a:ext cx="104775" cy="85725"/>
        </a:xfrm>
        <a:prstGeom prst="rect">
          <a:avLst/>
        </a:prstGeom>
        <a:noFill/>
        <a:ln w="9525" cmpd="sng">
          <a:noFill/>
        </a:ln>
      </xdr:spPr>
    </xdr:pic>
    <xdr:clientData/>
  </xdr:twoCellAnchor>
  <xdr:oneCellAnchor>
    <xdr:from>
      <xdr:col>1</xdr:col>
      <xdr:colOff>85725</xdr:colOff>
      <xdr:row>304</xdr:row>
      <xdr:rowOff>0</xdr:rowOff>
    </xdr:from>
    <xdr:ext cx="95250" cy="2333625"/>
    <xdr:sp>
      <xdr:nvSpPr>
        <xdr:cNvPr id="443"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44"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45"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46"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47"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48"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49"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50"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51"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52"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53"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54"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55"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56"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57"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942975"/>
    <xdr:sp>
      <xdr:nvSpPr>
        <xdr:cNvPr id="458" name="Text Box 1"/>
        <xdr:cNvSpPr txBox="1">
          <a:spLocks noChangeArrowheads="1"/>
        </xdr:cNvSpPr>
      </xdr:nvSpPr>
      <xdr:spPr>
        <a:xfrm>
          <a:off x="571500" y="403278975"/>
          <a:ext cx="95250" cy="942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59"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60"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61"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62"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63"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64"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65"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66"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67"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68"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69"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70"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71"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472"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473"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74"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75"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76"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77"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78"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79"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80"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81"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82"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83"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84"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85"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486"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487"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488"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942975"/>
    <xdr:sp>
      <xdr:nvSpPr>
        <xdr:cNvPr id="489" name="Text Box 1"/>
        <xdr:cNvSpPr txBox="1">
          <a:spLocks noChangeArrowheads="1"/>
        </xdr:cNvSpPr>
      </xdr:nvSpPr>
      <xdr:spPr>
        <a:xfrm>
          <a:off x="571500" y="403278975"/>
          <a:ext cx="95250" cy="942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490"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491"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492"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493"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494"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495"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496"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497"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498"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499"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00"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01"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02"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03"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04"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05"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06"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07"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08"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09"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10"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11"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12"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13"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14"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15"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16"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17"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18"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19"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20"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21"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22"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23"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24"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25"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26"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27"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28"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29"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30"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31"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32"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33" name="Text Box 12"/>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05050"/>
    <xdr:sp>
      <xdr:nvSpPr>
        <xdr:cNvPr id="534" name="Text Box 13"/>
        <xdr:cNvSpPr txBox="1">
          <a:spLocks noChangeArrowheads="1"/>
        </xdr:cNvSpPr>
      </xdr:nvSpPr>
      <xdr:spPr>
        <a:xfrm>
          <a:off x="571500" y="394601700"/>
          <a:ext cx="95250" cy="2305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942975"/>
    <xdr:sp>
      <xdr:nvSpPr>
        <xdr:cNvPr id="535" name="Text Box 1"/>
        <xdr:cNvSpPr txBox="1">
          <a:spLocks noChangeArrowheads="1"/>
        </xdr:cNvSpPr>
      </xdr:nvSpPr>
      <xdr:spPr>
        <a:xfrm>
          <a:off x="571500" y="403278975"/>
          <a:ext cx="95250" cy="9429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36"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37"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38"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39"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40"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41"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42"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43"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44"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45"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46"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47"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48"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49"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50"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51"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52"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53"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54"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55"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56"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57"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58"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59"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60"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61"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62"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63"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64"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65"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66"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67"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68"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69"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70"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71"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72"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73"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74"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75"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76"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77"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78"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79"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80"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81"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82"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83"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84"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85"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86"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87"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88"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89"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90"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91"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92"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593"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94"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595"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914400"/>
    <xdr:sp>
      <xdr:nvSpPr>
        <xdr:cNvPr id="596" name="Text Box 1"/>
        <xdr:cNvSpPr txBox="1">
          <a:spLocks noChangeArrowheads="1"/>
        </xdr:cNvSpPr>
      </xdr:nvSpPr>
      <xdr:spPr>
        <a:xfrm>
          <a:off x="571500" y="403278975"/>
          <a:ext cx="95250" cy="914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597"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598"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599"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00"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01"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02"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03"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04"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05"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06"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07"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08"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09"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10"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11"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12"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13"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14"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15"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16"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17"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18"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19"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20"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21"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22"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23"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24"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25"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26"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27"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28"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29"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30"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31"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32"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33"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34"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35"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36"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37"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38"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39"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40"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41"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42"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43"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44"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45"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46"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47"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48"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49"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50"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51"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52"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53"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54"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55"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56"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57"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58"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59"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60"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61"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62"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63"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64"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65"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66"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67"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68"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69"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70"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71"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914400"/>
    <xdr:sp>
      <xdr:nvSpPr>
        <xdr:cNvPr id="672" name="Text Box 1"/>
        <xdr:cNvSpPr txBox="1">
          <a:spLocks noChangeArrowheads="1"/>
        </xdr:cNvSpPr>
      </xdr:nvSpPr>
      <xdr:spPr>
        <a:xfrm>
          <a:off x="571500" y="403278975"/>
          <a:ext cx="95250" cy="914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73"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74"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75"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76"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77"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78"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79"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80"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81"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82"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83"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84"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85"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86" name="Text Box 12"/>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86000"/>
    <xdr:sp>
      <xdr:nvSpPr>
        <xdr:cNvPr id="687" name="Text Box 13"/>
        <xdr:cNvSpPr txBox="1">
          <a:spLocks noChangeArrowheads="1"/>
        </xdr:cNvSpPr>
      </xdr:nvSpPr>
      <xdr:spPr>
        <a:xfrm>
          <a:off x="571500" y="394601700"/>
          <a:ext cx="95250" cy="22860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688"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689"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690"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691"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692"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693"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694"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695"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696"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697"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698"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699"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00"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01"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02"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03"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04"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05"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06"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07"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08"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09"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10"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11"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12"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13"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14"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15"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16"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17"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18"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19"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20"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21"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22"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23"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24"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25"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26"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27"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28"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29" name="Text Box 12"/>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333625"/>
    <xdr:sp>
      <xdr:nvSpPr>
        <xdr:cNvPr id="730" name="Text Box 13"/>
        <xdr:cNvSpPr txBox="1">
          <a:spLocks noChangeArrowheads="1"/>
        </xdr:cNvSpPr>
      </xdr:nvSpPr>
      <xdr:spPr>
        <a:xfrm>
          <a:off x="571500" y="394601700"/>
          <a:ext cx="95250" cy="23336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31"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32"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311</xdr:row>
      <xdr:rowOff>0</xdr:rowOff>
    </xdr:from>
    <xdr:ext cx="95250" cy="914400"/>
    <xdr:sp>
      <xdr:nvSpPr>
        <xdr:cNvPr id="733" name="Text Box 1"/>
        <xdr:cNvSpPr txBox="1">
          <a:spLocks noChangeArrowheads="1"/>
        </xdr:cNvSpPr>
      </xdr:nvSpPr>
      <xdr:spPr>
        <a:xfrm>
          <a:off x="571500" y="403278975"/>
          <a:ext cx="95250" cy="914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34"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35"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36"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37"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38"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39"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40"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41"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42"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43"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44"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45"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46"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47"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48"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49"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50"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51"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52"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53"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54"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55"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56"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57"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58"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59"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60"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61"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62"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63"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64"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65"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66"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67"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68"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69"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70"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71"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72"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73"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74"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75"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76"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77"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78"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79"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80"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81"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82"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83"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84"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85"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86"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87"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88"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89"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90"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91"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92" name="Text Box 12"/>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304</xdr:row>
      <xdr:rowOff>0</xdr:rowOff>
    </xdr:from>
    <xdr:ext cx="95250" cy="2295525"/>
    <xdr:sp>
      <xdr:nvSpPr>
        <xdr:cNvPr id="793" name="Text Box 13"/>
        <xdr:cNvSpPr txBox="1">
          <a:spLocks noChangeArrowheads="1"/>
        </xdr:cNvSpPr>
      </xdr:nvSpPr>
      <xdr:spPr>
        <a:xfrm>
          <a:off x="571500" y="394601700"/>
          <a:ext cx="95250" cy="22955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61925" cy="28575"/>
    <xdr:sp>
      <xdr:nvSpPr>
        <xdr:cNvPr id="794" name="Text Box 1"/>
        <xdr:cNvSpPr txBox="1">
          <a:spLocks noChangeArrowheads="1"/>
        </xdr:cNvSpPr>
      </xdr:nvSpPr>
      <xdr:spPr>
        <a:xfrm>
          <a:off x="571500" y="465543900"/>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61925" cy="28575"/>
    <xdr:sp>
      <xdr:nvSpPr>
        <xdr:cNvPr id="795" name="Text Box 12"/>
        <xdr:cNvSpPr txBox="1">
          <a:spLocks noChangeArrowheads="1"/>
        </xdr:cNvSpPr>
      </xdr:nvSpPr>
      <xdr:spPr>
        <a:xfrm>
          <a:off x="571500" y="465543900"/>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61925" cy="28575"/>
    <xdr:sp>
      <xdr:nvSpPr>
        <xdr:cNvPr id="796" name="Text Box 13"/>
        <xdr:cNvSpPr txBox="1">
          <a:spLocks noChangeArrowheads="1"/>
        </xdr:cNvSpPr>
      </xdr:nvSpPr>
      <xdr:spPr>
        <a:xfrm>
          <a:off x="571500" y="465543900"/>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364</xdr:row>
      <xdr:rowOff>0</xdr:rowOff>
    </xdr:from>
    <xdr:ext cx="161925" cy="28575"/>
    <xdr:sp>
      <xdr:nvSpPr>
        <xdr:cNvPr id="797" name="Text Box 1"/>
        <xdr:cNvSpPr txBox="1">
          <a:spLocks noChangeArrowheads="1"/>
        </xdr:cNvSpPr>
      </xdr:nvSpPr>
      <xdr:spPr>
        <a:xfrm>
          <a:off x="571500" y="464658075"/>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364</xdr:row>
      <xdr:rowOff>0</xdr:rowOff>
    </xdr:from>
    <xdr:ext cx="161925" cy="28575"/>
    <xdr:sp>
      <xdr:nvSpPr>
        <xdr:cNvPr id="798" name="Text Box 12"/>
        <xdr:cNvSpPr txBox="1">
          <a:spLocks noChangeArrowheads="1"/>
        </xdr:cNvSpPr>
      </xdr:nvSpPr>
      <xdr:spPr>
        <a:xfrm>
          <a:off x="571500" y="464658075"/>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364</xdr:row>
      <xdr:rowOff>0</xdr:rowOff>
    </xdr:from>
    <xdr:ext cx="161925" cy="28575"/>
    <xdr:sp>
      <xdr:nvSpPr>
        <xdr:cNvPr id="799" name="Text Box 13"/>
        <xdr:cNvSpPr txBox="1">
          <a:spLocks noChangeArrowheads="1"/>
        </xdr:cNvSpPr>
      </xdr:nvSpPr>
      <xdr:spPr>
        <a:xfrm>
          <a:off x="571500" y="464658075"/>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61925" cy="28575"/>
    <xdr:sp>
      <xdr:nvSpPr>
        <xdr:cNvPr id="800" name="Text Box 1"/>
        <xdr:cNvSpPr txBox="1">
          <a:spLocks noChangeArrowheads="1"/>
        </xdr:cNvSpPr>
      </xdr:nvSpPr>
      <xdr:spPr>
        <a:xfrm>
          <a:off x="571500" y="465543900"/>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61925" cy="28575"/>
    <xdr:sp>
      <xdr:nvSpPr>
        <xdr:cNvPr id="801" name="Text Box 12"/>
        <xdr:cNvSpPr txBox="1">
          <a:spLocks noChangeArrowheads="1"/>
        </xdr:cNvSpPr>
      </xdr:nvSpPr>
      <xdr:spPr>
        <a:xfrm>
          <a:off x="571500" y="465543900"/>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61925" cy="28575"/>
    <xdr:sp>
      <xdr:nvSpPr>
        <xdr:cNvPr id="802" name="Text Box 13"/>
        <xdr:cNvSpPr txBox="1">
          <a:spLocks noChangeArrowheads="1"/>
        </xdr:cNvSpPr>
      </xdr:nvSpPr>
      <xdr:spPr>
        <a:xfrm>
          <a:off x="571500" y="465543900"/>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364</xdr:row>
      <xdr:rowOff>0</xdr:rowOff>
    </xdr:from>
    <xdr:ext cx="161925" cy="28575"/>
    <xdr:sp>
      <xdr:nvSpPr>
        <xdr:cNvPr id="803" name="Text Box 1"/>
        <xdr:cNvSpPr txBox="1">
          <a:spLocks noChangeArrowheads="1"/>
        </xdr:cNvSpPr>
      </xdr:nvSpPr>
      <xdr:spPr>
        <a:xfrm>
          <a:off x="571500" y="464658075"/>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364</xdr:row>
      <xdr:rowOff>0</xdr:rowOff>
    </xdr:from>
    <xdr:ext cx="161925" cy="28575"/>
    <xdr:sp>
      <xdr:nvSpPr>
        <xdr:cNvPr id="804" name="Text Box 12"/>
        <xdr:cNvSpPr txBox="1">
          <a:spLocks noChangeArrowheads="1"/>
        </xdr:cNvSpPr>
      </xdr:nvSpPr>
      <xdr:spPr>
        <a:xfrm>
          <a:off x="571500" y="464658075"/>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364</xdr:row>
      <xdr:rowOff>0</xdr:rowOff>
    </xdr:from>
    <xdr:ext cx="161925" cy="28575"/>
    <xdr:sp>
      <xdr:nvSpPr>
        <xdr:cNvPr id="805" name="Text Box 13"/>
        <xdr:cNvSpPr txBox="1">
          <a:spLocks noChangeArrowheads="1"/>
        </xdr:cNvSpPr>
      </xdr:nvSpPr>
      <xdr:spPr>
        <a:xfrm>
          <a:off x="571500" y="464658075"/>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42875" cy="28575"/>
    <xdr:sp>
      <xdr:nvSpPr>
        <xdr:cNvPr id="806" name="Text Box 1"/>
        <xdr:cNvSpPr txBox="1">
          <a:spLocks noChangeArrowheads="1"/>
        </xdr:cNvSpPr>
      </xdr:nvSpPr>
      <xdr:spPr>
        <a:xfrm>
          <a:off x="571500" y="46554390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42875" cy="28575"/>
    <xdr:sp>
      <xdr:nvSpPr>
        <xdr:cNvPr id="807" name="Text Box 12"/>
        <xdr:cNvSpPr txBox="1">
          <a:spLocks noChangeArrowheads="1"/>
        </xdr:cNvSpPr>
      </xdr:nvSpPr>
      <xdr:spPr>
        <a:xfrm>
          <a:off x="571500" y="46554390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42875" cy="28575"/>
    <xdr:sp>
      <xdr:nvSpPr>
        <xdr:cNvPr id="808" name="Text Box 13"/>
        <xdr:cNvSpPr txBox="1">
          <a:spLocks noChangeArrowheads="1"/>
        </xdr:cNvSpPr>
      </xdr:nvSpPr>
      <xdr:spPr>
        <a:xfrm>
          <a:off x="571500" y="46554390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42875" cy="28575"/>
    <xdr:sp>
      <xdr:nvSpPr>
        <xdr:cNvPr id="809" name="Text Box 1"/>
        <xdr:cNvSpPr txBox="1">
          <a:spLocks noChangeArrowheads="1"/>
        </xdr:cNvSpPr>
      </xdr:nvSpPr>
      <xdr:spPr>
        <a:xfrm>
          <a:off x="571500" y="46554390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42875" cy="28575"/>
    <xdr:sp>
      <xdr:nvSpPr>
        <xdr:cNvPr id="810" name="Text Box 12"/>
        <xdr:cNvSpPr txBox="1">
          <a:spLocks noChangeArrowheads="1"/>
        </xdr:cNvSpPr>
      </xdr:nvSpPr>
      <xdr:spPr>
        <a:xfrm>
          <a:off x="571500" y="46554390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42875" cy="28575"/>
    <xdr:sp>
      <xdr:nvSpPr>
        <xdr:cNvPr id="811" name="Text Box 13"/>
        <xdr:cNvSpPr txBox="1">
          <a:spLocks noChangeArrowheads="1"/>
        </xdr:cNvSpPr>
      </xdr:nvSpPr>
      <xdr:spPr>
        <a:xfrm>
          <a:off x="571500" y="46554390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364</xdr:row>
      <xdr:rowOff>0</xdr:rowOff>
    </xdr:from>
    <xdr:ext cx="142875" cy="28575"/>
    <xdr:sp>
      <xdr:nvSpPr>
        <xdr:cNvPr id="812" name="Text Box 1"/>
        <xdr:cNvSpPr txBox="1">
          <a:spLocks noChangeArrowheads="1"/>
        </xdr:cNvSpPr>
      </xdr:nvSpPr>
      <xdr:spPr>
        <a:xfrm>
          <a:off x="571500" y="464658075"/>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364</xdr:row>
      <xdr:rowOff>0</xdr:rowOff>
    </xdr:from>
    <xdr:ext cx="142875" cy="28575"/>
    <xdr:sp>
      <xdr:nvSpPr>
        <xdr:cNvPr id="813" name="Text Box 12"/>
        <xdr:cNvSpPr txBox="1">
          <a:spLocks noChangeArrowheads="1"/>
        </xdr:cNvSpPr>
      </xdr:nvSpPr>
      <xdr:spPr>
        <a:xfrm>
          <a:off x="571500" y="464658075"/>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364</xdr:row>
      <xdr:rowOff>0</xdr:rowOff>
    </xdr:from>
    <xdr:ext cx="142875" cy="28575"/>
    <xdr:sp>
      <xdr:nvSpPr>
        <xdr:cNvPr id="814" name="Text Box 13"/>
        <xdr:cNvSpPr txBox="1">
          <a:spLocks noChangeArrowheads="1"/>
        </xdr:cNvSpPr>
      </xdr:nvSpPr>
      <xdr:spPr>
        <a:xfrm>
          <a:off x="571500" y="464658075"/>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42875" cy="28575"/>
    <xdr:sp>
      <xdr:nvSpPr>
        <xdr:cNvPr id="815" name="Text Box 1"/>
        <xdr:cNvSpPr txBox="1">
          <a:spLocks noChangeArrowheads="1"/>
        </xdr:cNvSpPr>
      </xdr:nvSpPr>
      <xdr:spPr>
        <a:xfrm>
          <a:off x="571500" y="46554390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42875" cy="28575"/>
    <xdr:sp>
      <xdr:nvSpPr>
        <xdr:cNvPr id="816" name="Text Box 12"/>
        <xdr:cNvSpPr txBox="1">
          <a:spLocks noChangeArrowheads="1"/>
        </xdr:cNvSpPr>
      </xdr:nvSpPr>
      <xdr:spPr>
        <a:xfrm>
          <a:off x="571500" y="46554390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42875" cy="28575"/>
    <xdr:sp>
      <xdr:nvSpPr>
        <xdr:cNvPr id="817" name="Text Box 13"/>
        <xdr:cNvSpPr txBox="1">
          <a:spLocks noChangeArrowheads="1"/>
        </xdr:cNvSpPr>
      </xdr:nvSpPr>
      <xdr:spPr>
        <a:xfrm>
          <a:off x="571500" y="46554390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364</xdr:row>
      <xdr:rowOff>0</xdr:rowOff>
    </xdr:from>
    <xdr:ext cx="142875" cy="28575"/>
    <xdr:sp>
      <xdr:nvSpPr>
        <xdr:cNvPr id="818" name="Text Box 1"/>
        <xdr:cNvSpPr txBox="1">
          <a:spLocks noChangeArrowheads="1"/>
        </xdr:cNvSpPr>
      </xdr:nvSpPr>
      <xdr:spPr>
        <a:xfrm>
          <a:off x="571500" y="464658075"/>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364</xdr:row>
      <xdr:rowOff>0</xdr:rowOff>
    </xdr:from>
    <xdr:ext cx="142875" cy="28575"/>
    <xdr:sp>
      <xdr:nvSpPr>
        <xdr:cNvPr id="819" name="Text Box 12"/>
        <xdr:cNvSpPr txBox="1">
          <a:spLocks noChangeArrowheads="1"/>
        </xdr:cNvSpPr>
      </xdr:nvSpPr>
      <xdr:spPr>
        <a:xfrm>
          <a:off x="571500" y="464658075"/>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364</xdr:row>
      <xdr:rowOff>0</xdr:rowOff>
    </xdr:from>
    <xdr:ext cx="142875" cy="28575"/>
    <xdr:sp>
      <xdr:nvSpPr>
        <xdr:cNvPr id="820" name="Text Box 13"/>
        <xdr:cNvSpPr txBox="1">
          <a:spLocks noChangeArrowheads="1"/>
        </xdr:cNvSpPr>
      </xdr:nvSpPr>
      <xdr:spPr>
        <a:xfrm>
          <a:off x="571500" y="464658075"/>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42875" cy="28575"/>
    <xdr:sp>
      <xdr:nvSpPr>
        <xdr:cNvPr id="821" name="Text Box 1"/>
        <xdr:cNvSpPr txBox="1">
          <a:spLocks noChangeArrowheads="1"/>
        </xdr:cNvSpPr>
      </xdr:nvSpPr>
      <xdr:spPr>
        <a:xfrm>
          <a:off x="571500" y="46554390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42875" cy="28575"/>
    <xdr:sp>
      <xdr:nvSpPr>
        <xdr:cNvPr id="822" name="Text Box 12"/>
        <xdr:cNvSpPr txBox="1">
          <a:spLocks noChangeArrowheads="1"/>
        </xdr:cNvSpPr>
      </xdr:nvSpPr>
      <xdr:spPr>
        <a:xfrm>
          <a:off x="571500" y="46554390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42875" cy="28575"/>
    <xdr:sp>
      <xdr:nvSpPr>
        <xdr:cNvPr id="823" name="Text Box 13"/>
        <xdr:cNvSpPr txBox="1">
          <a:spLocks noChangeArrowheads="1"/>
        </xdr:cNvSpPr>
      </xdr:nvSpPr>
      <xdr:spPr>
        <a:xfrm>
          <a:off x="571500" y="46554390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364</xdr:row>
      <xdr:rowOff>0</xdr:rowOff>
    </xdr:from>
    <xdr:ext cx="142875" cy="28575"/>
    <xdr:sp>
      <xdr:nvSpPr>
        <xdr:cNvPr id="824" name="Text Box 1"/>
        <xdr:cNvSpPr txBox="1">
          <a:spLocks noChangeArrowheads="1"/>
        </xdr:cNvSpPr>
      </xdr:nvSpPr>
      <xdr:spPr>
        <a:xfrm>
          <a:off x="571500" y="464658075"/>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364</xdr:row>
      <xdr:rowOff>0</xdr:rowOff>
    </xdr:from>
    <xdr:ext cx="142875" cy="28575"/>
    <xdr:sp>
      <xdr:nvSpPr>
        <xdr:cNvPr id="825" name="Text Box 12"/>
        <xdr:cNvSpPr txBox="1">
          <a:spLocks noChangeArrowheads="1"/>
        </xdr:cNvSpPr>
      </xdr:nvSpPr>
      <xdr:spPr>
        <a:xfrm>
          <a:off x="571500" y="464658075"/>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364</xdr:row>
      <xdr:rowOff>0</xdr:rowOff>
    </xdr:from>
    <xdr:ext cx="142875" cy="28575"/>
    <xdr:sp>
      <xdr:nvSpPr>
        <xdr:cNvPr id="826" name="Text Box 13"/>
        <xdr:cNvSpPr txBox="1">
          <a:spLocks noChangeArrowheads="1"/>
        </xdr:cNvSpPr>
      </xdr:nvSpPr>
      <xdr:spPr>
        <a:xfrm>
          <a:off x="571500" y="464658075"/>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827" name="Text Box 1"/>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828" name="Text Box 12"/>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829" name="Text Box 13"/>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830" name="Text Box 1"/>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831" name="Text Box 12"/>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365</xdr:row>
      <xdr:rowOff>0</xdr:rowOff>
    </xdr:from>
    <xdr:ext cx="114300" cy="28575"/>
    <xdr:sp>
      <xdr:nvSpPr>
        <xdr:cNvPr id="832" name="Text Box 13"/>
        <xdr:cNvSpPr txBox="1">
          <a:spLocks noChangeArrowheads="1"/>
        </xdr:cNvSpPr>
      </xdr:nvSpPr>
      <xdr:spPr>
        <a:xfrm>
          <a:off x="571500" y="465543900"/>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364</xdr:row>
      <xdr:rowOff>0</xdr:rowOff>
    </xdr:from>
    <xdr:ext cx="114300" cy="28575"/>
    <xdr:sp>
      <xdr:nvSpPr>
        <xdr:cNvPr id="833" name="Text Box 1"/>
        <xdr:cNvSpPr txBox="1">
          <a:spLocks noChangeArrowheads="1"/>
        </xdr:cNvSpPr>
      </xdr:nvSpPr>
      <xdr:spPr>
        <a:xfrm>
          <a:off x="571500" y="464658075"/>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364</xdr:row>
      <xdr:rowOff>0</xdr:rowOff>
    </xdr:from>
    <xdr:ext cx="114300" cy="28575"/>
    <xdr:sp>
      <xdr:nvSpPr>
        <xdr:cNvPr id="834" name="Text Box 12"/>
        <xdr:cNvSpPr txBox="1">
          <a:spLocks noChangeArrowheads="1"/>
        </xdr:cNvSpPr>
      </xdr:nvSpPr>
      <xdr:spPr>
        <a:xfrm>
          <a:off x="571500" y="464658075"/>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364</xdr:row>
      <xdr:rowOff>0</xdr:rowOff>
    </xdr:from>
    <xdr:ext cx="114300" cy="28575"/>
    <xdr:sp>
      <xdr:nvSpPr>
        <xdr:cNvPr id="835" name="Text Box 13"/>
        <xdr:cNvSpPr txBox="1">
          <a:spLocks noChangeArrowheads="1"/>
        </xdr:cNvSpPr>
      </xdr:nvSpPr>
      <xdr:spPr>
        <a:xfrm>
          <a:off x="571500" y="464658075"/>
          <a:ext cx="114300" cy="285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118</xdr:row>
      <xdr:rowOff>0</xdr:rowOff>
    </xdr:from>
    <xdr:ext cx="95250" cy="657225"/>
    <xdr:sp>
      <xdr:nvSpPr>
        <xdr:cNvPr id="836" name="Text Box 12"/>
        <xdr:cNvSpPr txBox="1">
          <a:spLocks noChangeArrowheads="1"/>
        </xdr:cNvSpPr>
      </xdr:nvSpPr>
      <xdr:spPr>
        <a:xfrm>
          <a:off x="571500" y="132178425"/>
          <a:ext cx="95250" cy="6572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85725</xdr:colOff>
      <xdr:row>118</xdr:row>
      <xdr:rowOff>0</xdr:rowOff>
    </xdr:from>
    <xdr:ext cx="95250" cy="657225"/>
    <xdr:sp>
      <xdr:nvSpPr>
        <xdr:cNvPr id="837" name="Text Box 13"/>
        <xdr:cNvSpPr txBox="1">
          <a:spLocks noChangeArrowheads="1"/>
        </xdr:cNvSpPr>
      </xdr:nvSpPr>
      <xdr:spPr>
        <a:xfrm>
          <a:off x="571500" y="132178425"/>
          <a:ext cx="95250" cy="6572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111</xdr:row>
      <xdr:rowOff>0</xdr:rowOff>
    </xdr:from>
    <xdr:ext cx="95250" cy="1733550"/>
    <xdr:sp>
      <xdr:nvSpPr>
        <xdr:cNvPr id="838" name="Text Box 1"/>
        <xdr:cNvSpPr txBox="1">
          <a:spLocks noChangeArrowheads="1"/>
        </xdr:cNvSpPr>
      </xdr:nvSpPr>
      <xdr:spPr>
        <a:xfrm>
          <a:off x="14001750" y="119824500"/>
          <a:ext cx="95250" cy="1733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117</xdr:row>
      <xdr:rowOff>0</xdr:rowOff>
    </xdr:from>
    <xdr:ext cx="95250" cy="152400"/>
    <xdr:sp>
      <xdr:nvSpPr>
        <xdr:cNvPr id="839" name="Text Box 852"/>
        <xdr:cNvSpPr txBox="1">
          <a:spLocks noChangeArrowheads="1"/>
        </xdr:cNvSpPr>
      </xdr:nvSpPr>
      <xdr:spPr>
        <a:xfrm>
          <a:off x="14001750" y="13083540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117</xdr:row>
      <xdr:rowOff>0</xdr:rowOff>
    </xdr:from>
    <xdr:ext cx="95250" cy="152400"/>
    <xdr:sp>
      <xdr:nvSpPr>
        <xdr:cNvPr id="840" name="Text Box 853"/>
        <xdr:cNvSpPr txBox="1">
          <a:spLocks noChangeArrowheads="1"/>
        </xdr:cNvSpPr>
      </xdr:nvSpPr>
      <xdr:spPr>
        <a:xfrm>
          <a:off x="14001750" y="13083540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117</xdr:row>
      <xdr:rowOff>0</xdr:rowOff>
    </xdr:from>
    <xdr:ext cx="95250" cy="152400"/>
    <xdr:sp>
      <xdr:nvSpPr>
        <xdr:cNvPr id="841" name="Text Box 854"/>
        <xdr:cNvSpPr txBox="1">
          <a:spLocks noChangeArrowheads="1"/>
        </xdr:cNvSpPr>
      </xdr:nvSpPr>
      <xdr:spPr>
        <a:xfrm>
          <a:off x="14001750" y="13083540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117</xdr:row>
      <xdr:rowOff>0</xdr:rowOff>
    </xdr:from>
    <xdr:ext cx="95250" cy="152400"/>
    <xdr:sp>
      <xdr:nvSpPr>
        <xdr:cNvPr id="842" name="Text Box 855"/>
        <xdr:cNvSpPr txBox="1">
          <a:spLocks noChangeArrowheads="1"/>
        </xdr:cNvSpPr>
      </xdr:nvSpPr>
      <xdr:spPr>
        <a:xfrm>
          <a:off x="14001750" y="13083540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111</xdr:row>
      <xdr:rowOff>0</xdr:rowOff>
    </xdr:from>
    <xdr:ext cx="95250" cy="1733550"/>
    <xdr:sp>
      <xdr:nvSpPr>
        <xdr:cNvPr id="843" name="Text Box 1"/>
        <xdr:cNvSpPr txBox="1">
          <a:spLocks noChangeArrowheads="1"/>
        </xdr:cNvSpPr>
      </xdr:nvSpPr>
      <xdr:spPr>
        <a:xfrm>
          <a:off x="14001750" y="119824500"/>
          <a:ext cx="95250" cy="1733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117</xdr:row>
      <xdr:rowOff>0</xdr:rowOff>
    </xdr:from>
    <xdr:ext cx="95250" cy="152400"/>
    <xdr:sp>
      <xdr:nvSpPr>
        <xdr:cNvPr id="844" name="Text Box 857"/>
        <xdr:cNvSpPr txBox="1">
          <a:spLocks noChangeArrowheads="1"/>
        </xdr:cNvSpPr>
      </xdr:nvSpPr>
      <xdr:spPr>
        <a:xfrm>
          <a:off x="14001750" y="13083540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117</xdr:row>
      <xdr:rowOff>0</xdr:rowOff>
    </xdr:from>
    <xdr:ext cx="95250" cy="152400"/>
    <xdr:sp>
      <xdr:nvSpPr>
        <xdr:cNvPr id="845" name="Text Box 858"/>
        <xdr:cNvSpPr txBox="1">
          <a:spLocks noChangeArrowheads="1"/>
        </xdr:cNvSpPr>
      </xdr:nvSpPr>
      <xdr:spPr>
        <a:xfrm>
          <a:off x="14001750" y="13083540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117</xdr:row>
      <xdr:rowOff>0</xdr:rowOff>
    </xdr:from>
    <xdr:ext cx="95250" cy="152400"/>
    <xdr:sp>
      <xdr:nvSpPr>
        <xdr:cNvPr id="846" name="Text Box 859"/>
        <xdr:cNvSpPr txBox="1">
          <a:spLocks noChangeArrowheads="1"/>
        </xdr:cNvSpPr>
      </xdr:nvSpPr>
      <xdr:spPr>
        <a:xfrm>
          <a:off x="14001750" y="13083540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12</xdr:col>
      <xdr:colOff>85725</xdr:colOff>
      <xdr:row>117</xdr:row>
      <xdr:rowOff>0</xdr:rowOff>
    </xdr:from>
    <xdr:ext cx="95250" cy="152400"/>
    <xdr:sp>
      <xdr:nvSpPr>
        <xdr:cNvPr id="847" name="Text Box 860"/>
        <xdr:cNvSpPr txBox="1">
          <a:spLocks noChangeArrowheads="1"/>
        </xdr:cNvSpPr>
      </xdr:nvSpPr>
      <xdr:spPr>
        <a:xfrm>
          <a:off x="14001750" y="130835400"/>
          <a:ext cx="95250" cy="1524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418"/>
  <sheetViews>
    <sheetView tabSelected="1" workbookViewId="0" topLeftCell="A1">
      <pane ySplit="5" topLeftCell="BM210" activePane="bottomLeft" state="frozen"/>
      <selection pane="topLeft" activeCell="A1" sqref="A1"/>
      <selection pane="bottomLeft" activeCell="D418" sqref="D418"/>
    </sheetView>
  </sheetViews>
  <sheetFormatPr defaultColWidth="9.00390625" defaultRowHeight="15.75"/>
  <cols>
    <col min="1" max="1" width="6.375" style="5" customWidth="1"/>
    <col min="2" max="2" width="27.75390625" style="5" customWidth="1"/>
    <col min="3" max="3" width="16.50390625" style="5" customWidth="1"/>
    <col min="4" max="4" width="14.125" style="113" customWidth="1"/>
    <col min="5" max="5" width="10.625" style="113" customWidth="1"/>
    <col min="6" max="6" width="9.625" style="113" customWidth="1"/>
    <col min="7" max="7" width="9.50390625" style="113" customWidth="1"/>
    <col min="8" max="8" width="11.875" style="113" customWidth="1"/>
    <col min="9" max="9" width="14.625" style="5" customWidth="1"/>
    <col min="10" max="10" width="45.50390625" style="5" customWidth="1"/>
    <col min="11" max="11" width="8.375" style="5" customWidth="1"/>
    <col min="12" max="13" width="7.75390625" style="5" customWidth="1"/>
    <col min="14" max="14" width="0.875" style="5" hidden="1" customWidth="1"/>
    <col min="15" max="16384" width="9.00390625" style="5" customWidth="1"/>
  </cols>
  <sheetData>
    <row r="1" spans="1:13" s="75" customFormat="1" ht="25.5" customHeight="1">
      <c r="A1" s="216" t="s">
        <v>283</v>
      </c>
      <c r="B1" s="216"/>
      <c r="C1" s="216"/>
      <c r="D1" s="216"/>
      <c r="E1" s="216"/>
      <c r="F1" s="216"/>
      <c r="G1" s="216"/>
      <c r="H1" s="216"/>
      <c r="I1" s="216"/>
      <c r="J1" s="216"/>
      <c r="K1" s="216"/>
      <c r="L1" s="216"/>
      <c r="M1" s="216"/>
    </row>
    <row r="2" spans="1:13" s="75" customFormat="1" ht="5.25" customHeight="1">
      <c r="A2" s="216"/>
      <c r="B2" s="216"/>
      <c r="C2" s="216"/>
      <c r="D2" s="216"/>
      <c r="E2" s="216"/>
      <c r="F2" s="216"/>
      <c r="G2" s="216"/>
      <c r="H2" s="216"/>
      <c r="I2" s="216"/>
      <c r="J2" s="216"/>
      <c r="K2" s="216"/>
      <c r="L2" s="216"/>
      <c r="M2" s="216"/>
    </row>
    <row r="3" spans="1:14" s="77" customFormat="1" ht="25.5" customHeight="1">
      <c r="A3" s="219" t="s">
        <v>840</v>
      </c>
      <c r="B3" s="219"/>
      <c r="C3" s="219"/>
      <c r="D3" s="219"/>
      <c r="E3" s="219"/>
      <c r="F3" s="219"/>
      <c r="G3" s="219"/>
      <c r="H3" s="219"/>
      <c r="I3" s="219"/>
      <c r="J3" s="219"/>
      <c r="K3" s="219"/>
      <c r="L3" s="219"/>
      <c r="M3" s="219"/>
      <c r="N3" s="76"/>
    </row>
    <row r="4" spans="1:14" ht="15.75" customHeight="1">
      <c r="A4" s="217"/>
      <c r="B4" s="217" t="s">
        <v>367</v>
      </c>
      <c r="C4" s="217" t="s">
        <v>278</v>
      </c>
      <c r="D4" s="218" t="s">
        <v>279</v>
      </c>
      <c r="E4" s="218" t="s">
        <v>272</v>
      </c>
      <c r="F4" s="218"/>
      <c r="G4" s="218"/>
      <c r="H4" s="218"/>
      <c r="I4" s="217" t="s">
        <v>496</v>
      </c>
      <c r="J4" s="217" t="s">
        <v>734</v>
      </c>
      <c r="K4" s="217" t="s">
        <v>284</v>
      </c>
      <c r="L4" s="217"/>
      <c r="M4" s="217"/>
      <c r="N4" s="222" t="s">
        <v>815</v>
      </c>
    </row>
    <row r="5" spans="1:14" ht="99.75" customHeight="1">
      <c r="A5" s="217"/>
      <c r="B5" s="217"/>
      <c r="C5" s="217"/>
      <c r="D5" s="218"/>
      <c r="E5" s="3" t="s">
        <v>293</v>
      </c>
      <c r="F5" s="3" t="s">
        <v>493</v>
      </c>
      <c r="G5" s="3" t="s">
        <v>494</v>
      </c>
      <c r="H5" s="3" t="s">
        <v>495</v>
      </c>
      <c r="I5" s="217"/>
      <c r="J5" s="217"/>
      <c r="K5" s="1" t="s">
        <v>285</v>
      </c>
      <c r="L5" s="1" t="s">
        <v>286</v>
      </c>
      <c r="M5" s="1" t="s">
        <v>287</v>
      </c>
      <c r="N5" s="223"/>
    </row>
    <row r="6" spans="1:14" s="122" customFormat="1" ht="42.75" customHeight="1">
      <c r="A6" s="60" t="s">
        <v>231</v>
      </c>
      <c r="B6" s="60" t="s">
        <v>217</v>
      </c>
      <c r="C6" s="60"/>
      <c r="D6" s="166">
        <f>D7+D13+D42+D52+D59</f>
        <v>249.865</v>
      </c>
      <c r="E6" s="166">
        <f>E7+E13+E42+E52+E59</f>
        <v>33.49999999999999</v>
      </c>
      <c r="F6" s="166">
        <f>F7+F13+F42+F52+F59</f>
        <v>39.7</v>
      </c>
      <c r="G6" s="166">
        <f>G7+G13+G42+G52+G59</f>
        <v>0.7000000000000002</v>
      </c>
      <c r="H6" s="166">
        <f>H7+H13+H42+H52+H59</f>
        <v>175.965</v>
      </c>
      <c r="I6" s="133"/>
      <c r="J6" s="164"/>
      <c r="K6" s="165"/>
      <c r="L6" s="165"/>
      <c r="M6" s="60"/>
      <c r="N6" s="125"/>
    </row>
    <row r="7" spans="1:14" s="79" customFormat="1" ht="114.75" customHeight="1">
      <c r="A7" s="60" t="s">
        <v>274</v>
      </c>
      <c r="B7" s="220" t="s">
        <v>497</v>
      </c>
      <c r="C7" s="220"/>
      <c r="D7" s="53">
        <f>SUM(D8:D12)</f>
        <v>2.1100000000000003</v>
      </c>
      <c r="E7" s="53">
        <f>SUM(E8:E12)</f>
        <v>1.76</v>
      </c>
      <c r="F7" s="53"/>
      <c r="G7" s="53"/>
      <c r="H7" s="53">
        <f>SUM(H8:H12)</f>
        <v>0.35</v>
      </c>
      <c r="I7" s="60"/>
      <c r="J7" s="61"/>
      <c r="K7" s="60"/>
      <c r="L7" s="60"/>
      <c r="M7" s="117"/>
      <c r="N7" s="117"/>
    </row>
    <row r="8" spans="1:14" s="80" customFormat="1" ht="85.5" customHeight="1">
      <c r="A8" s="7">
        <v>1</v>
      </c>
      <c r="B8" s="72" t="s">
        <v>45</v>
      </c>
      <c r="C8" s="8" t="s">
        <v>54</v>
      </c>
      <c r="D8" s="9">
        <v>1.5</v>
      </c>
      <c r="E8" s="9">
        <v>1.5</v>
      </c>
      <c r="F8" s="9"/>
      <c r="G8" s="9"/>
      <c r="H8" s="9"/>
      <c r="I8" s="8" t="s">
        <v>50</v>
      </c>
      <c r="J8" s="8" t="s">
        <v>210</v>
      </c>
      <c r="K8" s="7">
        <v>2016</v>
      </c>
      <c r="L8" s="7"/>
      <c r="M8" s="7">
        <v>2016</v>
      </c>
      <c r="N8" s="7"/>
    </row>
    <row r="9" spans="1:14" s="80" customFormat="1" ht="85.5" customHeight="1">
      <c r="A9" s="7">
        <v>2</v>
      </c>
      <c r="B9" s="72" t="s">
        <v>211</v>
      </c>
      <c r="C9" s="8" t="s">
        <v>54</v>
      </c>
      <c r="D9" s="9">
        <f>E9+F9+G9+H9</f>
        <v>0.09</v>
      </c>
      <c r="E9" s="9"/>
      <c r="F9" s="9"/>
      <c r="G9" s="9"/>
      <c r="H9" s="9">
        <v>0.09</v>
      </c>
      <c r="I9" s="8" t="s">
        <v>50</v>
      </c>
      <c r="J9" s="8" t="s">
        <v>210</v>
      </c>
      <c r="K9" s="7">
        <v>2016</v>
      </c>
      <c r="L9" s="7"/>
      <c r="M9" s="7">
        <v>2016</v>
      </c>
      <c r="N9" s="7"/>
    </row>
    <row r="10" spans="1:14" s="80" customFormat="1" ht="85.5" customHeight="1">
      <c r="A10" s="7">
        <v>3</v>
      </c>
      <c r="B10" s="72" t="s">
        <v>46</v>
      </c>
      <c r="C10" s="8" t="s">
        <v>212</v>
      </c>
      <c r="D10" s="9">
        <f>E10+F10+G10+H10</f>
        <v>0.1</v>
      </c>
      <c r="E10" s="9">
        <v>0.1</v>
      </c>
      <c r="F10" s="9"/>
      <c r="G10" s="9"/>
      <c r="H10" s="9"/>
      <c r="I10" s="8" t="s">
        <v>50</v>
      </c>
      <c r="J10" s="8" t="s">
        <v>210</v>
      </c>
      <c r="K10" s="7">
        <v>2016</v>
      </c>
      <c r="L10" s="7"/>
      <c r="M10" s="7">
        <v>2016</v>
      </c>
      <c r="N10" s="7"/>
    </row>
    <row r="11" spans="1:14" s="80" customFormat="1" ht="55.5" customHeight="1">
      <c r="A11" s="7">
        <v>4</v>
      </c>
      <c r="B11" s="72" t="s">
        <v>47</v>
      </c>
      <c r="C11" s="8" t="s">
        <v>22</v>
      </c>
      <c r="D11" s="9">
        <v>0.09</v>
      </c>
      <c r="E11" s="9"/>
      <c r="F11" s="9"/>
      <c r="G11" s="9"/>
      <c r="H11" s="9">
        <v>0.09</v>
      </c>
      <c r="I11" s="8" t="s">
        <v>50</v>
      </c>
      <c r="J11" s="8" t="s">
        <v>213</v>
      </c>
      <c r="K11" s="7">
        <v>2016</v>
      </c>
      <c r="L11" s="7"/>
      <c r="M11" s="7">
        <v>2016</v>
      </c>
      <c r="N11" s="7"/>
    </row>
    <row r="12" spans="1:14" s="80" customFormat="1" ht="84.75" customHeight="1">
      <c r="A12" s="7">
        <v>5</v>
      </c>
      <c r="B12" s="72" t="s">
        <v>295</v>
      </c>
      <c r="C12" s="8" t="s">
        <v>214</v>
      </c>
      <c r="D12" s="9">
        <v>0.33</v>
      </c>
      <c r="E12" s="9">
        <v>0.16</v>
      </c>
      <c r="F12" s="9"/>
      <c r="G12" s="9"/>
      <c r="H12" s="9">
        <v>0.17</v>
      </c>
      <c r="I12" s="8" t="s">
        <v>56</v>
      </c>
      <c r="J12" s="8" t="s">
        <v>210</v>
      </c>
      <c r="K12" s="7">
        <v>2016</v>
      </c>
      <c r="L12" s="7"/>
      <c r="M12" s="7">
        <v>2016</v>
      </c>
      <c r="N12" s="7"/>
    </row>
    <row r="13" spans="1:14" s="82" customFormat="1" ht="78.75" customHeight="1">
      <c r="A13" s="60" t="s">
        <v>275</v>
      </c>
      <c r="B13" s="220" t="s">
        <v>498</v>
      </c>
      <c r="C13" s="220"/>
      <c r="D13" s="53">
        <f>SUM(D14:D41)</f>
        <v>190.615</v>
      </c>
      <c r="E13" s="53">
        <f>SUM(E14:E41)</f>
        <v>11.29</v>
      </c>
      <c r="F13" s="53">
        <f>SUM(F14:F41)</f>
        <v>21.7</v>
      </c>
      <c r="G13" s="53">
        <f>SUM(G14:G41)</f>
        <v>0.7000000000000002</v>
      </c>
      <c r="H13" s="53">
        <f>SUM(H14:H41)</f>
        <v>156.925</v>
      </c>
      <c r="I13" s="60"/>
      <c r="J13" s="61"/>
      <c r="K13" s="118"/>
      <c r="L13" s="118"/>
      <c r="M13" s="118"/>
      <c r="N13" s="119"/>
    </row>
    <row r="14" spans="1:14" s="80" customFormat="1" ht="85.5" customHeight="1">
      <c r="A14" s="7">
        <v>6</v>
      </c>
      <c r="B14" s="72" t="s">
        <v>485</v>
      </c>
      <c r="C14" s="8" t="s">
        <v>543</v>
      </c>
      <c r="D14" s="9">
        <f>E14+F14+G14+H14</f>
        <v>0.03</v>
      </c>
      <c r="E14" s="9">
        <v>0</v>
      </c>
      <c r="F14" s="9"/>
      <c r="G14" s="9">
        <v>0.03</v>
      </c>
      <c r="H14" s="9">
        <v>0</v>
      </c>
      <c r="I14" s="8" t="s">
        <v>57</v>
      </c>
      <c r="J14" s="8" t="s">
        <v>210</v>
      </c>
      <c r="K14" s="7">
        <v>2016</v>
      </c>
      <c r="L14" s="7"/>
      <c r="M14" s="7">
        <v>2016</v>
      </c>
      <c r="N14" s="7"/>
    </row>
    <row r="15" spans="1:14" s="80" customFormat="1" ht="85.5" customHeight="1">
      <c r="A15" s="7">
        <v>7</v>
      </c>
      <c r="B15" s="72" t="s">
        <v>486</v>
      </c>
      <c r="C15" s="8" t="s">
        <v>54</v>
      </c>
      <c r="D15" s="9">
        <v>0.7</v>
      </c>
      <c r="E15" s="9">
        <v>0.3</v>
      </c>
      <c r="F15" s="9"/>
      <c r="G15" s="9"/>
      <c r="H15" s="9">
        <v>0.4</v>
      </c>
      <c r="I15" s="8" t="s">
        <v>70</v>
      </c>
      <c r="J15" s="8" t="s">
        <v>210</v>
      </c>
      <c r="K15" s="7">
        <v>2016</v>
      </c>
      <c r="L15" s="7"/>
      <c r="M15" s="7">
        <v>2016</v>
      </c>
      <c r="N15" s="7"/>
    </row>
    <row r="16" spans="1:14" s="80" customFormat="1" ht="85.5" customHeight="1">
      <c r="A16" s="7">
        <v>8</v>
      </c>
      <c r="B16" s="72" t="s">
        <v>487</v>
      </c>
      <c r="C16" s="8" t="s">
        <v>54</v>
      </c>
      <c r="D16" s="9">
        <f>E16+F16+G16+H16</f>
        <v>0.6000000000000001</v>
      </c>
      <c r="E16" s="9">
        <v>0.2</v>
      </c>
      <c r="F16" s="9"/>
      <c r="G16" s="9"/>
      <c r="H16" s="9">
        <v>0.4</v>
      </c>
      <c r="I16" s="8" t="s">
        <v>70</v>
      </c>
      <c r="J16" s="8" t="s">
        <v>210</v>
      </c>
      <c r="K16" s="7">
        <v>2016</v>
      </c>
      <c r="L16" s="7"/>
      <c r="M16" s="7">
        <v>2016</v>
      </c>
      <c r="N16" s="7"/>
    </row>
    <row r="17" spans="1:14" s="80" customFormat="1" ht="123" customHeight="1">
      <c r="A17" s="7">
        <v>9</v>
      </c>
      <c r="B17" s="72" t="s">
        <v>733</v>
      </c>
      <c r="C17" s="8" t="s">
        <v>54</v>
      </c>
      <c r="D17" s="9">
        <f>E17+F17+G17+H17</f>
        <v>0.1</v>
      </c>
      <c r="E17" s="9">
        <v>0.1</v>
      </c>
      <c r="F17" s="9"/>
      <c r="G17" s="9"/>
      <c r="H17" s="9">
        <v>0</v>
      </c>
      <c r="I17" s="8" t="s">
        <v>70</v>
      </c>
      <c r="J17" s="8" t="s">
        <v>210</v>
      </c>
      <c r="K17" s="7">
        <v>2016</v>
      </c>
      <c r="L17" s="7"/>
      <c r="M17" s="7">
        <v>2016</v>
      </c>
      <c r="N17" s="7"/>
    </row>
    <row r="18" spans="1:14" s="80" customFormat="1" ht="47.25">
      <c r="A18" s="7">
        <v>10</v>
      </c>
      <c r="B18" s="72" t="s">
        <v>917</v>
      </c>
      <c r="C18" s="8" t="s">
        <v>54</v>
      </c>
      <c r="D18" s="9">
        <v>7.3</v>
      </c>
      <c r="E18" s="9">
        <v>0.58</v>
      </c>
      <c r="F18" s="9"/>
      <c r="G18" s="9"/>
      <c r="H18" s="9">
        <v>6.72</v>
      </c>
      <c r="I18" s="8" t="s">
        <v>70</v>
      </c>
      <c r="J18" s="8" t="s">
        <v>797</v>
      </c>
      <c r="K18" s="7">
        <v>2016</v>
      </c>
      <c r="L18" s="7"/>
      <c r="M18" s="7">
        <v>2016</v>
      </c>
      <c r="N18" s="7"/>
    </row>
    <row r="19" spans="1:14" s="80" customFormat="1" ht="85.5" customHeight="1">
      <c r="A19" s="7">
        <v>11</v>
      </c>
      <c r="B19" s="72" t="s">
        <v>488</v>
      </c>
      <c r="C19" s="8" t="s">
        <v>151</v>
      </c>
      <c r="D19" s="9">
        <f>E19+F19+G19+H19</f>
        <v>4.84</v>
      </c>
      <c r="E19" s="9">
        <v>0.8</v>
      </c>
      <c r="F19" s="9"/>
      <c r="G19" s="9"/>
      <c r="H19" s="9">
        <v>4.04</v>
      </c>
      <c r="I19" s="8" t="s">
        <v>58</v>
      </c>
      <c r="J19" s="8" t="s">
        <v>210</v>
      </c>
      <c r="K19" s="7">
        <v>2016</v>
      </c>
      <c r="L19" s="7"/>
      <c r="M19" s="7">
        <v>2016</v>
      </c>
      <c r="N19" s="7"/>
    </row>
    <row r="20" spans="1:14" s="80" customFormat="1" ht="85.5" customHeight="1">
      <c r="A20" s="7">
        <v>12</v>
      </c>
      <c r="B20" s="72" t="s">
        <v>918</v>
      </c>
      <c r="C20" s="8" t="s">
        <v>220</v>
      </c>
      <c r="D20" s="9">
        <f>E20+F20+G20+H20</f>
        <v>0.8</v>
      </c>
      <c r="E20" s="9">
        <v>0.1</v>
      </c>
      <c r="F20" s="9"/>
      <c r="G20" s="9">
        <v>0.4</v>
      </c>
      <c r="H20" s="9">
        <v>0.30000000000000004</v>
      </c>
      <c r="I20" s="8" t="s">
        <v>59</v>
      </c>
      <c r="J20" s="8" t="s">
        <v>210</v>
      </c>
      <c r="K20" s="7">
        <v>2016</v>
      </c>
      <c r="L20" s="7"/>
      <c r="M20" s="7">
        <v>2016</v>
      </c>
      <c r="N20" s="7"/>
    </row>
    <row r="21" spans="1:14" s="80" customFormat="1" ht="85.5" customHeight="1">
      <c r="A21" s="7">
        <v>13</v>
      </c>
      <c r="B21" s="72" t="s">
        <v>72</v>
      </c>
      <c r="C21" s="8" t="s">
        <v>522</v>
      </c>
      <c r="D21" s="9">
        <f>E21+F21+G21+H21</f>
        <v>1.68</v>
      </c>
      <c r="E21" s="9">
        <v>0</v>
      </c>
      <c r="F21" s="9"/>
      <c r="G21" s="9"/>
      <c r="H21" s="9">
        <v>1.68</v>
      </c>
      <c r="I21" s="8" t="s">
        <v>60</v>
      </c>
      <c r="J21" s="8" t="s">
        <v>210</v>
      </c>
      <c r="K21" s="7">
        <v>2016</v>
      </c>
      <c r="L21" s="7"/>
      <c r="M21" s="7">
        <v>2016</v>
      </c>
      <c r="N21" s="7"/>
    </row>
    <row r="22" spans="1:14" s="80" customFormat="1" ht="94.5">
      <c r="A22" s="7">
        <v>14</v>
      </c>
      <c r="B22" s="72" t="s">
        <v>48</v>
      </c>
      <c r="C22" s="8" t="s">
        <v>522</v>
      </c>
      <c r="D22" s="9">
        <f>E22+F22+G22+H22</f>
        <v>2.55</v>
      </c>
      <c r="E22" s="9">
        <v>0.05</v>
      </c>
      <c r="F22" s="9"/>
      <c r="G22" s="9"/>
      <c r="H22" s="9">
        <v>2.5</v>
      </c>
      <c r="I22" s="8" t="s">
        <v>60</v>
      </c>
      <c r="J22" s="8" t="s">
        <v>210</v>
      </c>
      <c r="K22" s="7">
        <v>2016</v>
      </c>
      <c r="L22" s="7"/>
      <c r="M22" s="7">
        <v>2016</v>
      </c>
      <c r="N22" s="7"/>
    </row>
    <row r="23" spans="1:14" s="80" customFormat="1" ht="85.5" customHeight="1">
      <c r="A23" s="7">
        <v>15</v>
      </c>
      <c r="B23" s="72" t="s">
        <v>922</v>
      </c>
      <c r="C23" s="8" t="s">
        <v>218</v>
      </c>
      <c r="D23" s="9">
        <f>E23+F23+G23+H23</f>
        <v>2.5</v>
      </c>
      <c r="E23" s="9">
        <v>0.3</v>
      </c>
      <c r="F23" s="9"/>
      <c r="G23" s="9">
        <v>0.2</v>
      </c>
      <c r="H23" s="9">
        <v>2</v>
      </c>
      <c r="I23" s="8" t="s">
        <v>61</v>
      </c>
      <c r="J23" s="8" t="s">
        <v>210</v>
      </c>
      <c r="K23" s="7">
        <v>2016</v>
      </c>
      <c r="L23" s="7"/>
      <c r="M23" s="7">
        <v>2016</v>
      </c>
      <c r="N23" s="7"/>
    </row>
    <row r="24" spans="1:14" s="80" customFormat="1" ht="85.5" customHeight="1">
      <c r="A24" s="7">
        <v>16</v>
      </c>
      <c r="B24" s="72" t="s">
        <v>523</v>
      </c>
      <c r="C24" s="8" t="s">
        <v>524</v>
      </c>
      <c r="D24" s="9">
        <f>E24+F24+G24+H24</f>
        <v>0.22000000000000003</v>
      </c>
      <c r="E24" s="9">
        <v>0.05</v>
      </c>
      <c r="F24" s="9"/>
      <c r="G24" s="9">
        <v>0.07</v>
      </c>
      <c r="H24" s="9">
        <v>0.1</v>
      </c>
      <c r="I24" s="8" t="s">
        <v>62</v>
      </c>
      <c r="J24" s="8" t="s">
        <v>210</v>
      </c>
      <c r="K24" s="7">
        <v>2016</v>
      </c>
      <c r="L24" s="7"/>
      <c r="M24" s="7">
        <v>2016</v>
      </c>
      <c r="N24" s="7"/>
    </row>
    <row r="25" spans="1:14" s="80" customFormat="1" ht="85.5" customHeight="1">
      <c r="A25" s="7">
        <v>17</v>
      </c>
      <c r="B25" s="72" t="s">
        <v>525</v>
      </c>
      <c r="C25" s="8" t="s">
        <v>54</v>
      </c>
      <c r="D25" s="9">
        <f>E25+F25+G25+H25</f>
        <v>0.05</v>
      </c>
      <c r="E25" s="9">
        <v>0</v>
      </c>
      <c r="F25" s="9"/>
      <c r="G25" s="9"/>
      <c r="H25" s="9">
        <v>0.05</v>
      </c>
      <c r="I25" s="8" t="s">
        <v>70</v>
      </c>
      <c r="J25" s="8" t="s">
        <v>210</v>
      </c>
      <c r="K25" s="7">
        <v>2016</v>
      </c>
      <c r="L25" s="7"/>
      <c r="M25" s="7">
        <v>2016</v>
      </c>
      <c r="N25" s="7"/>
    </row>
    <row r="26" spans="1:14" s="80" customFormat="1" ht="85.5" customHeight="1">
      <c r="A26" s="7">
        <v>18</v>
      </c>
      <c r="B26" s="72" t="s">
        <v>526</v>
      </c>
      <c r="C26" s="8" t="s">
        <v>527</v>
      </c>
      <c r="D26" s="9">
        <f>E26+F26+G26+H26</f>
        <v>0.01</v>
      </c>
      <c r="E26" s="9">
        <v>0</v>
      </c>
      <c r="F26" s="9"/>
      <c r="G26" s="9"/>
      <c r="H26" s="9">
        <v>0.01</v>
      </c>
      <c r="I26" s="8" t="s">
        <v>63</v>
      </c>
      <c r="J26" s="8" t="s">
        <v>210</v>
      </c>
      <c r="K26" s="7">
        <v>2016</v>
      </c>
      <c r="L26" s="7"/>
      <c r="M26" s="7">
        <v>2016</v>
      </c>
      <c r="N26" s="7"/>
    </row>
    <row r="27" spans="1:14" s="80" customFormat="1" ht="85.5" customHeight="1">
      <c r="A27" s="7">
        <v>19</v>
      </c>
      <c r="B27" s="72" t="s">
        <v>528</v>
      </c>
      <c r="C27" s="8" t="s">
        <v>220</v>
      </c>
      <c r="D27" s="9">
        <f>E27+F27+G27+H27</f>
        <v>0.01</v>
      </c>
      <c r="E27" s="9">
        <v>0.01</v>
      </c>
      <c r="F27" s="9"/>
      <c r="G27" s="9"/>
      <c r="H27" s="9">
        <v>0</v>
      </c>
      <c r="I27" s="8" t="s">
        <v>59</v>
      </c>
      <c r="J27" s="8" t="s">
        <v>210</v>
      </c>
      <c r="K27" s="7">
        <v>2016</v>
      </c>
      <c r="L27" s="7"/>
      <c r="M27" s="7">
        <v>2016</v>
      </c>
      <c r="N27" s="7"/>
    </row>
    <row r="28" spans="1:14" s="80" customFormat="1" ht="85.5" customHeight="1">
      <c r="A28" s="7">
        <v>20</v>
      </c>
      <c r="B28" s="72" t="s">
        <v>529</v>
      </c>
      <c r="C28" s="8" t="s">
        <v>543</v>
      </c>
      <c r="D28" s="9">
        <f>E28+F28+G28+H28</f>
        <v>0.005</v>
      </c>
      <c r="E28" s="9">
        <v>0</v>
      </c>
      <c r="F28" s="9"/>
      <c r="G28" s="9"/>
      <c r="H28" s="9">
        <v>0.005</v>
      </c>
      <c r="I28" s="8" t="s">
        <v>57</v>
      </c>
      <c r="J28" s="8" t="s">
        <v>210</v>
      </c>
      <c r="K28" s="7">
        <v>2016</v>
      </c>
      <c r="L28" s="7"/>
      <c r="M28" s="7">
        <v>2016</v>
      </c>
      <c r="N28" s="7"/>
    </row>
    <row r="29" spans="1:14" s="80" customFormat="1" ht="94.5">
      <c r="A29" s="7">
        <v>21</v>
      </c>
      <c r="B29" s="72" t="s">
        <v>530</v>
      </c>
      <c r="C29" s="8" t="s">
        <v>524</v>
      </c>
      <c r="D29" s="9">
        <f>E29+F29+G29+H29</f>
        <v>0.02</v>
      </c>
      <c r="E29" s="9">
        <v>0</v>
      </c>
      <c r="F29" s="9"/>
      <c r="G29" s="9"/>
      <c r="H29" s="9">
        <v>0.02</v>
      </c>
      <c r="I29" s="8" t="s">
        <v>62</v>
      </c>
      <c r="J29" s="8" t="s">
        <v>210</v>
      </c>
      <c r="K29" s="7">
        <v>2016</v>
      </c>
      <c r="L29" s="7"/>
      <c r="M29" s="7">
        <v>2016</v>
      </c>
      <c r="N29" s="7"/>
    </row>
    <row r="30" spans="1:14" s="80" customFormat="1" ht="150.75" customHeight="1">
      <c r="A30" s="7">
        <v>22</v>
      </c>
      <c r="B30" s="72" t="s">
        <v>735</v>
      </c>
      <c r="C30" s="8" t="s">
        <v>21</v>
      </c>
      <c r="D30" s="9">
        <v>7.5</v>
      </c>
      <c r="E30" s="9">
        <v>3.2</v>
      </c>
      <c r="F30" s="9">
        <v>3.1</v>
      </c>
      <c r="G30" s="9"/>
      <c r="H30" s="9">
        <v>1.2</v>
      </c>
      <c r="I30" s="8" t="s">
        <v>630</v>
      </c>
      <c r="J30" s="8" t="s">
        <v>631</v>
      </c>
      <c r="K30" s="7">
        <v>2016</v>
      </c>
      <c r="L30" s="7"/>
      <c r="M30" s="7">
        <v>2016</v>
      </c>
      <c r="N30" s="7"/>
    </row>
    <row r="31" spans="1:14" s="80" customFormat="1" ht="150.75" customHeight="1">
      <c r="A31" s="7">
        <v>23</v>
      </c>
      <c r="B31" s="72" t="s">
        <v>735</v>
      </c>
      <c r="C31" s="8" t="s">
        <v>22</v>
      </c>
      <c r="D31" s="9">
        <v>1.9</v>
      </c>
      <c r="E31" s="9">
        <v>1</v>
      </c>
      <c r="F31" s="9">
        <v>0.9</v>
      </c>
      <c r="G31" s="9"/>
      <c r="H31" s="9"/>
      <c r="I31" s="8" t="s">
        <v>630</v>
      </c>
      <c r="J31" s="8" t="s">
        <v>631</v>
      </c>
      <c r="K31" s="7">
        <v>2016</v>
      </c>
      <c r="L31" s="7"/>
      <c r="M31" s="7">
        <v>2016</v>
      </c>
      <c r="N31" s="7"/>
    </row>
    <row r="32" spans="1:14" s="80" customFormat="1" ht="85.5" customHeight="1">
      <c r="A32" s="7">
        <v>24</v>
      </c>
      <c r="B32" s="72" t="s">
        <v>531</v>
      </c>
      <c r="C32" s="8" t="s">
        <v>214</v>
      </c>
      <c r="D32" s="9">
        <f>E32+F32+G32+H32</f>
        <v>0.1</v>
      </c>
      <c r="E32" s="9">
        <v>0</v>
      </c>
      <c r="F32" s="9"/>
      <c r="G32" s="9"/>
      <c r="H32" s="9">
        <v>0.1</v>
      </c>
      <c r="I32" s="8" t="s">
        <v>56</v>
      </c>
      <c r="J32" s="8" t="s">
        <v>210</v>
      </c>
      <c r="K32" s="7">
        <v>2016</v>
      </c>
      <c r="L32" s="7"/>
      <c r="M32" s="7">
        <v>2016</v>
      </c>
      <c r="N32" s="7"/>
    </row>
    <row r="33" spans="1:14" s="80" customFormat="1" ht="85.5" customHeight="1">
      <c r="A33" s="7">
        <v>25</v>
      </c>
      <c r="B33" s="72" t="s">
        <v>532</v>
      </c>
      <c r="C33" s="8" t="s">
        <v>219</v>
      </c>
      <c r="D33" s="9">
        <f>E33+F33+G33+H33</f>
        <v>0.8</v>
      </c>
      <c r="E33" s="9">
        <v>0.8</v>
      </c>
      <c r="F33" s="9"/>
      <c r="G33" s="9"/>
      <c r="H33" s="9">
        <v>0</v>
      </c>
      <c r="I33" s="8" t="s">
        <v>64</v>
      </c>
      <c r="J33" s="8" t="s">
        <v>210</v>
      </c>
      <c r="K33" s="7">
        <v>2016</v>
      </c>
      <c r="L33" s="7"/>
      <c r="M33" s="7">
        <v>2016</v>
      </c>
      <c r="N33" s="7"/>
    </row>
    <row r="34" spans="1:14" s="80" customFormat="1" ht="85.5" customHeight="1">
      <c r="A34" s="7">
        <v>26</v>
      </c>
      <c r="B34" s="72" t="s">
        <v>736</v>
      </c>
      <c r="C34" s="8" t="s">
        <v>220</v>
      </c>
      <c r="D34" s="9">
        <f>E34+F34+G34+H34</f>
        <v>0.8</v>
      </c>
      <c r="E34" s="9">
        <v>0</v>
      </c>
      <c r="F34" s="9"/>
      <c r="G34" s="9"/>
      <c r="H34" s="9">
        <v>0.8</v>
      </c>
      <c r="I34" s="8" t="s">
        <v>59</v>
      </c>
      <c r="J34" s="8" t="s">
        <v>210</v>
      </c>
      <c r="K34" s="7">
        <v>2016</v>
      </c>
      <c r="L34" s="7"/>
      <c r="M34" s="7">
        <v>2016</v>
      </c>
      <c r="N34" s="7"/>
    </row>
    <row r="35" spans="1:14" s="80" customFormat="1" ht="85.5" customHeight="1">
      <c r="A35" s="7">
        <v>27</v>
      </c>
      <c r="B35" s="72" t="s">
        <v>533</v>
      </c>
      <c r="C35" s="8" t="s">
        <v>214</v>
      </c>
      <c r="D35" s="9">
        <v>3.5</v>
      </c>
      <c r="E35" s="9"/>
      <c r="F35" s="9"/>
      <c r="G35" s="9"/>
      <c r="H35" s="9">
        <v>3.5</v>
      </c>
      <c r="I35" s="8" t="s">
        <v>846</v>
      </c>
      <c r="J35" s="8" t="s">
        <v>37</v>
      </c>
      <c r="K35" s="7">
        <v>2016</v>
      </c>
      <c r="L35" s="7"/>
      <c r="M35" s="7">
        <v>2016</v>
      </c>
      <c r="N35" s="7"/>
    </row>
    <row r="36" spans="1:14" s="80" customFormat="1" ht="85.5" customHeight="1">
      <c r="A36" s="7">
        <v>28</v>
      </c>
      <c r="B36" s="72" t="s">
        <v>38</v>
      </c>
      <c r="C36" s="8" t="s">
        <v>218</v>
      </c>
      <c r="D36" s="9">
        <f>E36+F36+G36+H36</f>
        <v>0.2</v>
      </c>
      <c r="E36" s="9"/>
      <c r="F36" s="9"/>
      <c r="G36" s="9"/>
      <c r="H36" s="9">
        <v>0.2</v>
      </c>
      <c r="I36" s="8" t="s">
        <v>61</v>
      </c>
      <c r="J36" s="8" t="s">
        <v>210</v>
      </c>
      <c r="K36" s="7">
        <v>2016</v>
      </c>
      <c r="L36" s="7"/>
      <c r="M36" s="7">
        <v>2016</v>
      </c>
      <c r="N36" s="7"/>
    </row>
    <row r="37" spans="1:14" s="80" customFormat="1" ht="86.25" customHeight="1">
      <c r="A37" s="7">
        <v>29</v>
      </c>
      <c r="B37" s="72" t="s">
        <v>632</v>
      </c>
      <c r="C37" s="8" t="s">
        <v>212</v>
      </c>
      <c r="D37" s="9">
        <v>52.6</v>
      </c>
      <c r="E37" s="9">
        <v>3.8</v>
      </c>
      <c r="F37" s="9">
        <v>11.9</v>
      </c>
      <c r="G37" s="9"/>
      <c r="H37" s="9">
        <v>36.9</v>
      </c>
      <c r="I37" s="8" t="s">
        <v>33</v>
      </c>
      <c r="J37" s="8" t="s">
        <v>210</v>
      </c>
      <c r="K37" s="7">
        <v>2016</v>
      </c>
      <c r="L37" s="7"/>
      <c r="M37" s="7">
        <v>2016</v>
      </c>
      <c r="N37" s="7"/>
    </row>
    <row r="38" spans="1:14" s="80" customFormat="1" ht="86.25" customHeight="1">
      <c r="A38" s="7">
        <v>30</v>
      </c>
      <c r="B38" s="72" t="s">
        <v>633</v>
      </c>
      <c r="C38" s="8" t="s">
        <v>212</v>
      </c>
      <c r="D38" s="9">
        <v>22</v>
      </c>
      <c r="E38" s="9"/>
      <c r="F38" s="9">
        <v>5.4</v>
      </c>
      <c r="G38" s="9"/>
      <c r="H38" s="9">
        <v>16.6</v>
      </c>
      <c r="I38" s="8" t="s">
        <v>33</v>
      </c>
      <c r="J38" s="8" t="s">
        <v>210</v>
      </c>
      <c r="K38" s="7">
        <v>2016</v>
      </c>
      <c r="L38" s="7"/>
      <c r="M38" s="7">
        <v>2016</v>
      </c>
      <c r="N38" s="7"/>
    </row>
    <row r="39" spans="1:14" s="80" customFormat="1" ht="86.25" customHeight="1">
      <c r="A39" s="7">
        <v>31</v>
      </c>
      <c r="B39" s="72" t="s">
        <v>634</v>
      </c>
      <c r="C39" s="8" t="s">
        <v>212</v>
      </c>
      <c r="D39" s="9">
        <v>22.9</v>
      </c>
      <c r="E39" s="9"/>
      <c r="F39" s="9">
        <v>0.4</v>
      </c>
      <c r="G39" s="9"/>
      <c r="H39" s="9">
        <v>22.5</v>
      </c>
      <c r="I39" s="8" t="s">
        <v>33</v>
      </c>
      <c r="J39" s="8" t="s">
        <v>210</v>
      </c>
      <c r="K39" s="7">
        <v>2016</v>
      </c>
      <c r="L39" s="7"/>
      <c r="M39" s="7">
        <v>2016</v>
      </c>
      <c r="N39" s="7"/>
    </row>
    <row r="40" spans="1:14" s="80" customFormat="1" ht="86.25" customHeight="1">
      <c r="A40" s="7">
        <v>32</v>
      </c>
      <c r="B40" s="72" t="s">
        <v>635</v>
      </c>
      <c r="C40" s="8" t="s">
        <v>212</v>
      </c>
      <c r="D40" s="9">
        <v>29.8</v>
      </c>
      <c r="E40" s="9"/>
      <c r="F40" s="9"/>
      <c r="G40" s="9"/>
      <c r="H40" s="9">
        <v>29.8</v>
      </c>
      <c r="I40" s="8" t="s">
        <v>33</v>
      </c>
      <c r="J40" s="8" t="s">
        <v>210</v>
      </c>
      <c r="K40" s="7">
        <v>2016</v>
      </c>
      <c r="L40" s="7"/>
      <c r="M40" s="7">
        <v>2016</v>
      </c>
      <c r="N40" s="7"/>
    </row>
    <row r="41" spans="1:14" s="80" customFormat="1" ht="86.25" customHeight="1">
      <c r="A41" s="7">
        <v>33</v>
      </c>
      <c r="B41" s="72" t="s">
        <v>636</v>
      </c>
      <c r="C41" s="8" t="s">
        <v>212</v>
      </c>
      <c r="D41" s="9">
        <v>27.1</v>
      </c>
      <c r="E41" s="9"/>
      <c r="F41" s="9"/>
      <c r="G41" s="9"/>
      <c r="H41" s="9">
        <v>27.1</v>
      </c>
      <c r="I41" s="8" t="s">
        <v>33</v>
      </c>
      <c r="J41" s="8" t="s">
        <v>210</v>
      </c>
      <c r="K41" s="7">
        <v>2016</v>
      </c>
      <c r="L41" s="7"/>
      <c r="M41" s="7">
        <v>2016</v>
      </c>
      <c r="N41" s="7"/>
    </row>
    <row r="42" spans="1:14" s="82" customFormat="1" ht="114.75" customHeight="1">
      <c r="A42" s="60" t="s">
        <v>276</v>
      </c>
      <c r="B42" s="220" t="s">
        <v>499</v>
      </c>
      <c r="C42" s="220"/>
      <c r="D42" s="53">
        <f>SUM(D43:D51)</f>
        <v>27.14</v>
      </c>
      <c r="E42" s="53">
        <f>SUM(E43:E51)</f>
        <v>10.649999999999999</v>
      </c>
      <c r="F42" s="53">
        <f>SUM(F43:F51)</f>
        <v>2</v>
      </c>
      <c r="G42" s="53"/>
      <c r="H42" s="53">
        <f>SUM(H43:H51)</f>
        <v>14.49</v>
      </c>
      <c r="I42" s="60"/>
      <c r="J42" s="61"/>
      <c r="K42" s="118"/>
      <c r="L42" s="118"/>
      <c r="M42" s="118"/>
      <c r="N42" s="119"/>
    </row>
    <row r="43" spans="1:14" s="80" customFormat="1" ht="85.5" customHeight="1">
      <c r="A43" s="7">
        <v>34</v>
      </c>
      <c r="B43" s="72" t="s">
        <v>49</v>
      </c>
      <c r="C43" s="8" t="s">
        <v>54</v>
      </c>
      <c r="D43" s="9">
        <f>E43+F43+G43+H43</f>
        <v>0.1</v>
      </c>
      <c r="E43" s="9">
        <v>0</v>
      </c>
      <c r="F43" s="9"/>
      <c r="G43" s="9"/>
      <c r="H43" s="9">
        <v>0.1</v>
      </c>
      <c r="I43" s="8" t="s">
        <v>70</v>
      </c>
      <c r="J43" s="8" t="s">
        <v>210</v>
      </c>
      <c r="K43" s="7">
        <v>2016</v>
      </c>
      <c r="L43" s="7"/>
      <c r="M43" s="7">
        <v>2016</v>
      </c>
      <c r="N43" s="7"/>
    </row>
    <row r="44" spans="1:14" s="80" customFormat="1" ht="80.25" customHeight="1">
      <c r="A44" s="7">
        <v>35</v>
      </c>
      <c r="B44" s="72" t="s">
        <v>39</v>
      </c>
      <c r="C44" s="8" t="s">
        <v>527</v>
      </c>
      <c r="D44" s="9">
        <f>E44+F44+G44+H44</f>
        <v>0.19999999999999998</v>
      </c>
      <c r="E44" s="9">
        <v>0.19999999999999998</v>
      </c>
      <c r="F44" s="9"/>
      <c r="G44" s="9"/>
      <c r="H44" s="9">
        <v>0</v>
      </c>
      <c r="I44" s="8" t="s">
        <v>63</v>
      </c>
      <c r="J44" s="8" t="s">
        <v>210</v>
      </c>
      <c r="K44" s="7">
        <v>2016</v>
      </c>
      <c r="L44" s="7"/>
      <c r="M44" s="7">
        <v>2016</v>
      </c>
      <c r="N44" s="7"/>
    </row>
    <row r="45" spans="1:14" s="80" customFormat="1" ht="59.25" customHeight="1">
      <c r="A45" s="7">
        <v>36</v>
      </c>
      <c r="B45" s="8" t="s">
        <v>40</v>
      </c>
      <c r="C45" s="8" t="s">
        <v>41</v>
      </c>
      <c r="D45" s="9">
        <f>E45+F45+G45+H45</f>
        <v>1.2</v>
      </c>
      <c r="E45" s="9">
        <v>1.2</v>
      </c>
      <c r="F45" s="9"/>
      <c r="G45" s="9"/>
      <c r="H45" s="9">
        <v>0</v>
      </c>
      <c r="I45" s="8" t="s">
        <v>65</v>
      </c>
      <c r="J45" s="8" t="s">
        <v>797</v>
      </c>
      <c r="K45" s="7">
        <v>2016</v>
      </c>
      <c r="L45" s="7"/>
      <c r="M45" s="7">
        <v>2016</v>
      </c>
      <c r="N45" s="10"/>
    </row>
    <row r="46" spans="1:14" s="80" customFormat="1" ht="78.75" customHeight="1">
      <c r="A46" s="7">
        <v>37</v>
      </c>
      <c r="B46" s="8" t="s">
        <v>186</v>
      </c>
      <c r="C46" s="8" t="s">
        <v>55</v>
      </c>
      <c r="D46" s="9">
        <v>1.98</v>
      </c>
      <c r="E46" s="9"/>
      <c r="F46" s="9"/>
      <c r="G46" s="9"/>
      <c r="H46" s="9">
        <v>1.98</v>
      </c>
      <c r="I46" s="8" t="s">
        <v>50</v>
      </c>
      <c r="J46" s="8" t="s">
        <v>797</v>
      </c>
      <c r="K46" s="7">
        <v>2016</v>
      </c>
      <c r="L46" s="7"/>
      <c r="M46" s="7">
        <v>2016</v>
      </c>
      <c r="N46" s="10"/>
    </row>
    <row r="47" spans="1:14" s="80" customFormat="1" ht="85.5" customHeight="1">
      <c r="A47" s="7">
        <v>38</v>
      </c>
      <c r="B47" s="8" t="s">
        <v>73</v>
      </c>
      <c r="C47" s="8" t="s">
        <v>54</v>
      </c>
      <c r="D47" s="9">
        <v>0.08</v>
      </c>
      <c r="E47" s="9"/>
      <c r="F47" s="9"/>
      <c r="G47" s="9"/>
      <c r="H47" s="9">
        <v>0.08</v>
      </c>
      <c r="I47" s="8" t="s">
        <v>71</v>
      </c>
      <c r="J47" s="8" t="s">
        <v>210</v>
      </c>
      <c r="K47" s="7">
        <v>2016</v>
      </c>
      <c r="L47" s="7"/>
      <c r="M47" s="7">
        <v>2016</v>
      </c>
      <c r="N47" s="10"/>
    </row>
    <row r="48" spans="1:14" s="80" customFormat="1" ht="93" customHeight="1">
      <c r="A48" s="7">
        <v>39</v>
      </c>
      <c r="B48" s="8" t="s">
        <v>74</v>
      </c>
      <c r="C48" s="8" t="s">
        <v>75</v>
      </c>
      <c r="D48" s="9">
        <v>0.58</v>
      </c>
      <c r="E48" s="9">
        <v>0.15</v>
      </c>
      <c r="F48" s="9"/>
      <c r="G48" s="9"/>
      <c r="H48" s="9">
        <v>0.43</v>
      </c>
      <c r="I48" s="8" t="s">
        <v>76</v>
      </c>
      <c r="J48" s="8" t="s">
        <v>210</v>
      </c>
      <c r="K48" s="7">
        <v>2016</v>
      </c>
      <c r="L48" s="7"/>
      <c r="M48" s="7">
        <v>2016</v>
      </c>
      <c r="N48" s="10"/>
    </row>
    <row r="49" spans="1:14" s="80" customFormat="1" ht="105.75" customHeight="1">
      <c r="A49" s="7">
        <v>40</v>
      </c>
      <c r="B49" s="72" t="s">
        <v>77</v>
      </c>
      <c r="C49" s="8" t="s">
        <v>78</v>
      </c>
      <c r="D49" s="9">
        <v>0.9</v>
      </c>
      <c r="E49" s="9">
        <v>0</v>
      </c>
      <c r="F49" s="9"/>
      <c r="G49" s="9"/>
      <c r="H49" s="9">
        <v>0.9</v>
      </c>
      <c r="I49" s="8" t="s">
        <v>185</v>
      </c>
      <c r="J49" s="8" t="s">
        <v>182</v>
      </c>
      <c r="K49" s="7">
        <v>2016</v>
      </c>
      <c r="L49" s="7"/>
      <c r="M49" s="7">
        <v>2016</v>
      </c>
      <c r="N49" s="7"/>
    </row>
    <row r="50" spans="1:14" s="80" customFormat="1" ht="85.5" customHeight="1">
      <c r="A50" s="7">
        <v>41</v>
      </c>
      <c r="B50" s="72" t="s">
        <v>183</v>
      </c>
      <c r="C50" s="8" t="s">
        <v>214</v>
      </c>
      <c r="D50" s="9">
        <f>E50+F50+G50+H50</f>
        <v>0.5</v>
      </c>
      <c r="E50" s="9">
        <v>0</v>
      </c>
      <c r="F50" s="9"/>
      <c r="G50" s="9"/>
      <c r="H50" s="9">
        <v>0.5</v>
      </c>
      <c r="I50" s="8" t="s">
        <v>56</v>
      </c>
      <c r="J50" s="8" t="s">
        <v>210</v>
      </c>
      <c r="K50" s="7">
        <v>2016</v>
      </c>
      <c r="L50" s="7"/>
      <c r="M50" s="7">
        <v>2016</v>
      </c>
      <c r="N50" s="7"/>
    </row>
    <row r="51" spans="1:14" s="80" customFormat="1" ht="85.5" customHeight="1">
      <c r="A51" s="7">
        <v>42</v>
      </c>
      <c r="B51" s="72" t="s">
        <v>184</v>
      </c>
      <c r="C51" s="8" t="s">
        <v>152</v>
      </c>
      <c r="D51" s="9">
        <v>21.6</v>
      </c>
      <c r="E51" s="9">
        <v>9.1</v>
      </c>
      <c r="F51" s="9">
        <v>2</v>
      </c>
      <c r="G51" s="9"/>
      <c r="H51" s="9">
        <v>10.5</v>
      </c>
      <c r="I51" s="8" t="s">
        <v>50</v>
      </c>
      <c r="J51" s="8" t="s">
        <v>797</v>
      </c>
      <c r="K51" s="7">
        <v>2016</v>
      </c>
      <c r="L51" s="7"/>
      <c r="M51" s="7">
        <v>2016</v>
      </c>
      <c r="N51" s="7"/>
    </row>
    <row r="52" spans="1:14" s="82" customFormat="1" ht="114.75" customHeight="1">
      <c r="A52" s="60" t="s">
        <v>277</v>
      </c>
      <c r="B52" s="220" t="s">
        <v>565</v>
      </c>
      <c r="C52" s="220"/>
      <c r="D52" s="53">
        <f>SUM(D53:D58)</f>
        <v>14</v>
      </c>
      <c r="E52" s="53">
        <f>SUM(E53:E58)</f>
        <v>9.799999999999999</v>
      </c>
      <c r="F52" s="53"/>
      <c r="G52" s="53"/>
      <c r="H52" s="53">
        <f>SUM(H53:H58)</f>
        <v>4.2</v>
      </c>
      <c r="I52" s="60"/>
      <c r="J52" s="61"/>
      <c r="K52" s="118"/>
      <c r="L52" s="118"/>
      <c r="M52" s="118"/>
      <c r="N52" s="119"/>
    </row>
    <row r="53" spans="1:14" s="80" customFormat="1" ht="87.75" customHeight="1">
      <c r="A53" s="7">
        <v>43</v>
      </c>
      <c r="B53" s="8" t="s">
        <v>637</v>
      </c>
      <c r="C53" s="8" t="s">
        <v>54</v>
      </c>
      <c r="D53" s="9">
        <v>1.3</v>
      </c>
      <c r="E53" s="9"/>
      <c r="F53" s="9"/>
      <c r="G53" s="9"/>
      <c r="H53" s="9">
        <v>1.3</v>
      </c>
      <c r="I53" s="8" t="s">
        <v>115</v>
      </c>
      <c r="J53" s="8" t="s">
        <v>42</v>
      </c>
      <c r="K53" s="7">
        <v>2016</v>
      </c>
      <c r="L53" s="7"/>
      <c r="M53" s="7">
        <v>2016</v>
      </c>
      <c r="N53" s="10"/>
    </row>
    <row r="54" spans="1:14" s="80" customFormat="1" ht="87.75" customHeight="1">
      <c r="A54" s="7">
        <v>44</v>
      </c>
      <c r="B54" s="8" t="s">
        <v>638</v>
      </c>
      <c r="C54" s="11" t="s">
        <v>54</v>
      </c>
      <c r="D54" s="9">
        <v>4</v>
      </c>
      <c r="E54" s="9">
        <v>4</v>
      </c>
      <c r="F54" s="9"/>
      <c r="G54" s="9"/>
      <c r="H54" s="9"/>
      <c r="I54" s="8" t="s">
        <v>115</v>
      </c>
      <c r="J54" s="8" t="s">
        <v>42</v>
      </c>
      <c r="K54" s="7">
        <v>2016</v>
      </c>
      <c r="L54" s="7"/>
      <c r="M54" s="7">
        <v>2016</v>
      </c>
      <c r="N54" s="10"/>
    </row>
    <row r="55" spans="1:14" s="80" customFormat="1" ht="87.75" customHeight="1">
      <c r="A55" s="7">
        <v>45</v>
      </c>
      <c r="B55" s="8" t="s">
        <v>120</v>
      </c>
      <c r="C55" s="11" t="s">
        <v>54</v>
      </c>
      <c r="D55" s="9">
        <v>2.5</v>
      </c>
      <c r="E55" s="9">
        <v>2.4</v>
      </c>
      <c r="F55" s="9"/>
      <c r="G55" s="9"/>
      <c r="H55" s="9">
        <v>0.1</v>
      </c>
      <c r="I55" s="8" t="s">
        <v>115</v>
      </c>
      <c r="J55" s="8" t="s">
        <v>42</v>
      </c>
      <c r="K55" s="7">
        <v>2016</v>
      </c>
      <c r="L55" s="7"/>
      <c r="M55" s="7">
        <v>2016</v>
      </c>
      <c r="N55" s="10"/>
    </row>
    <row r="56" spans="1:14" s="80" customFormat="1" ht="87.75" customHeight="1">
      <c r="A56" s="7">
        <v>46</v>
      </c>
      <c r="B56" s="72" t="s">
        <v>120</v>
      </c>
      <c r="C56" s="8" t="s">
        <v>54</v>
      </c>
      <c r="D56" s="9">
        <v>2</v>
      </c>
      <c r="E56" s="9">
        <v>1.7</v>
      </c>
      <c r="F56" s="9"/>
      <c r="G56" s="9"/>
      <c r="H56" s="9">
        <v>0.3</v>
      </c>
      <c r="I56" s="8" t="s">
        <v>115</v>
      </c>
      <c r="J56" s="8" t="s">
        <v>42</v>
      </c>
      <c r="K56" s="7">
        <v>2016</v>
      </c>
      <c r="L56" s="7"/>
      <c r="M56" s="7">
        <v>2016</v>
      </c>
      <c r="N56" s="7"/>
    </row>
    <row r="57" spans="1:14" s="85" customFormat="1" ht="83.25" customHeight="1">
      <c r="A57" s="7">
        <v>47</v>
      </c>
      <c r="B57" s="72" t="s">
        <v>121</v>
      </c>
      <c r="C57" s="8" t="s">
        <v>54</v>
      </c>
      <c r="D57" s="9">
        <v>1.7</v>
      </c>
      <c r="E57" s="9">
        <v>1.7</v>
      </c>
      <c r="F57" s="9"/>
      <c r="G57" s="9"/>
      <c r="H57" s="9"/>
      <c r="I57" s="8" t="s">
        <v>50</v>
      </c>
      <c r="J57" s="8" t="s">
        <v>210</v>
      </c>
      <c r="K57" s="7">
        <v>2016</v>
      </c>
      <c r="L57" s="7"/>
      <c r="M57" s="7">
        <v>2016</v>
      </c>
      <c r="N57" s="81"/>
    </row>
    <row r="58" spans="1:14" s="85" customFormat="1" ht="83.25" customHeight="1">
      <c r="A58" s="7">
        <v>48</v>
      </c>
      <c r="B58" s="72" t="s">
        <v>645</v>
      </c>
      <c r="C58" s="8" t="s">
        <v>221</v>
      </c>
      <c r="D58" s="9">
        <f>E58+F58+G58+H58</f>
        <v>2.5</v>
      </c>
      <c r="E58" s="9"/>
      <c r="F58" s="9"/>
      <c r="G58" s="9"/>
      <c r="H58" s="9">
        <v>2.5</v>
      </c>
      <c r="I58" s="8" t="s">
        <v>50</v>
      </c>
      <c r="J58" s="8" t="s">
        <v>210</v>
      </c>
      <c r="K58" s="7">
        <v>2016</v>
      </c>
      <c r="L58" s="7"/>
      <c r="M58" s="7">
        <v>2016</v>
      </c>
      <c r="N58" s="81"/>
    </row>
    <row r="59" spans="1:14" s="121" customFormat="1" ht="105" customHeight="1">
      <c r="A59" s="60" t="s">
        <v>280</v>
      </c>
      <c r="B59" s="220" t="s">
        <v>282</v>
      </c>
      <c r="C59" s="220"/>
      <c r="D59" s="53">
        <f>SUM(D60:D62)</f>
        <v>16</v>
      </c>
      <c r="E59" s="53">
        <f>SUM(E60:E62)</f>
        <v>0</v>
      </c>
      <c r="F59" s="53">
        <f>SUM(F60:F62)</f>
        <v>16</v>
      </c>
      <c r="G59" s="53">
        <f>SUM(G60:G62)</f>
        <v>0</v>
      </c>
      <c r="H59" s="53">
        <f>SUM(H60:H62)</f>
        <v>0</v>
      </c>
      <c r="I59" s="60"/>
      <c r="J59" s="61"/>
      <c r="K59" s="118"/>
      <c r="L59" s="118"/>
      <c r="M59" s="118"/>
      <c r="N59" s="120"/>
    </row>
    <row r="60" spans="1:14" s="78" customFormat="1" ht="114.75" customHeight="1">
      <c r="A60" s="11">
        <v>49</v>
      </c>
      <c r="B60" s="51" t="s">
        <v>676</v>
      </c>
      <c r="C60" s="52" t="s">
        <v>191</v>
      </c>
      <c r="D60" s="140">
        <v>4</v>
      </c>
      <c r="E60" s="140"/>
      <c r="F60" s="140">
        <v>4</v>
      </c>
      <c r="G60" s="140"/>
      <c r="H60" s="140"/>
      <c r="I60" s="51" t="s">
        <v>192</v>
      </c>
      <c r="J60" s="51" t="s">
        <v>34</v>
      </c>
      <c r="K60" s="7">
        <v>2016</v>
      </c>
      <c r="L60" s="7"/>
      <c r="M60" s="7">
        <v>2016</v>
      </c>
      <c r="N60" s="52"/>
    </row>
    <row r="61" spans="1:14" ht="84" customHeight="1">
      <c r="A61" s="11">
        <v>50</v>
      </c>
      <c r="B61" s="51" t="s">
        <v>32</v>
      </c>
      <c r="C61" s="52" t="s">
        <v>193</v>
      </c>
      <c r="D61" s="140">
        <v>4</v>
      </c>
      <c r="E61" s="140"/>
      <c r="F61" s="140">
        <v>4</v>
      </c>
      <c r="G61" s="140"/>
      <c r="H61" s="140"/>
      <c r="I61" s="51" t="s">
        <v>192</v>
      </c>
      <c r="J61" s="188" t="s">
        <v>194</v>
      </c>
      <c r="K61" s="7">
        <v>2016</v>
      </c>
      <c r="L61" s="7"/>
      <c r="M61" s="7">
        <v>2016</v>
      </c>
      <c r="N61" s="13"/>
    </row>
    <row r="62" spans="1:14" ht="84" customHeight="1">
      <c r="A62" s="11">
        <v>51</v>
      </c>
      <c r="B62" s="52" t="s">
        <v>195</v>
      </c>
      <c r="C62" s="52" t="s">
        <v>191</v>
      </c>
      <c r="D62" s="140">
        <v>8</v>
      </c>
      <c r="E62" s="140"/>
      <c r="F62" s="140">
        <v>8</v>
      </c>
      <c r="G62" s="140"/>
      <c r="H62" s="140"/>
      <c r="I62" s="51" t="s">
        <v>429</v>
      </c>
      <c r="J62" s="51" t="s">
        <v>196</v>
      </c>
      <c r="K62" s="7">
        <v>2016</v>
      </c>
      <c r="L62" s="7"/>
      <c r="M62" s="7">
        <v>2016</v>
      </c>
      <c r="N62" s="11"/>
    </row>
    <row r="63" spans="1:14" s="137" customFormat="1" ht="36.75" customHeight="1">
      <c r="A63" s="123" t="s">
        <v>409</v>
      </c>
      <c r="B63" s="60" t="s">
        <v>360</v>
      </c>
      <c r="C63" s="60"/>
      <c r="D63" s="166">
        <f>D64+D79+D92+D96+D100</f>
        <v>179.92999999999995</v>
      </c>
      <c r="E63" s="166">
        <f>E64+E79+E92+E96+E100</f>
        <v>3.18</v>
      </c>
      <c r="F63" s="166">
        <f>F64+F79+F92+F96+F100</f>
        <v>24.79</v>
      </c>
      <c r="G63" s="166">
        <f>G64+G79+G92+G96+G100</f>
        <v>0</v>
      </c>
      <c r="H63" s="166">
        <f>H64+H79+H92+H96+H100</f>
        <v>151.96</v>
      </c>
      <c r="I63" s="133"/>
      <c r="J63" s="170"/>
      <c r="K63" s="171"/>
      <c r="L63" s="171"/>
      <c r="M63" s="171"/>
      <c r="N63" s="60"/>
    </row>
    <row r="64" spans="1:14" s="122" customFormat="1" ht="126.75" customHeight="1">
      <c r="A64" s="60" t="s">
        <v>274</v>
      </c>
      <c r="B64" s="220" t="s">
        <v>497</v>
      </c>
      <c r="C64" s="220"/>
      <c r="D64" s="53">
        <f>SUM(D65:D78)</f>
        <v>3.7300000000000004</v>
      </c>
      <c r="E64" s="53">
        <f>SUM(E65:E78)</f>
        <v>0.04</v>
      </c>
      <c r="F64" s="53">
        <f>SUM(F65:F78)</f>
        <v>0</v>
      </c>
      <c r="G64" s="53">
        <f>SUM(G65:G78)</f>
        <v>0</v>
      </c>
      <c r="H64" s="53">
        <f>SUM(H65:H78)</f>
        <v>3.6900000000000004</v>
      </c>
      <c r="I64" s="60"/>
      <c r="J64" s="61"/>
      <c r="K64" s="118"/>
      <c r="L64" s="118"/>
      <c r="M64" s="118"/>
      <c r="N64" s="120"/>
    </row>
    <row r="65" spans="1:14" ht="84" customHeight="1">
      <c r="A65" s="13">
        <v>52</v>
      </c>
      <c r="B65" s="11" t="s">
        <v>621</v>
      </c>
      <c r="C65" s="8" t="s">
        <v>395</v>
      </c>
      <c r="D65" s="9">
        <v>0.32</v>
      </c>
      <c r="E65" s="9"/>
      <c r="F65" s="144"/>
      <c r="G65" s="9"/>
      <c r="H65" s="15">
        <f>+D65-E65-F65-G65</f>
        <v>0.32</v>
      </c>
      <c r="I65" s="8" t="s">
        <v>51</v>
      </c>
      <c r="J65" s="11" t="s">
        <v>688</v>
      </c>
      <c r="K65" s="7">
        <v>2016</v>
      </c>
      <c r="L65" s="7"/>
      <c r="M65" s="7">
        <v>2016</v>
      </c>
      <c r="N65" s="13"/>
    </row>
    <row r="66" spans="1:14" ht="84" customHeight="1">
      <c r="A66" s="13">
        <v>53</v>
      </c>
      <c r="B66" s="11" t="s">
        <v>382</v>
      </c>
      <c r="C66" s="7" t="s">
        <v>396</v>
      </c>
      <c r="D66" s="9">
        <v>0.21</v>
      </c>
      <c r="E66" s="9"/>
      <c r="F66" s="9"/>
      <c r="G66" s="9"/>
      <c r="H66" s="15">
        <f>+D66-E66-F66-G66</f>
        <v>0.21</v>
      </c>
      <c r="I66" s="8" t="s">
        <v>51</v>
      </c>
      <c r="J66" s="11" t="s">
        <v>688</v>
      </c>
      <c r="K66" s="7">
        <v>2016</v>
      </c>
      <c r="L66" s="7"/>
      <c r="M66" s="7">
        <v>2016</v>
      </c>
      <c r="N66" s="8"/>
    </row>
    <row r="67" spans="1:14" ht="84" customHeight="1">
      <c r="A67" s="13">
        <v>54</v>
      </c>
      <c r="B67" s="11" t="s">
        <v>311</v>
      </c>
      <c r="C67" s="8" t="s">
        <v>393</v>
      </c>
      <c r="D67" s="9">
        <v>0.07</v>
      </c>
      <c r="E67" s="9"/>
      <c r="F67" s="9"/>
      <c r="G67" s="9"/>
      <c r="H67" s="15">
        <f>+D67-E67-F67-G67</f>
        <v>0.07</v>
      </c>
      <c r="I67" s="8" t="s">
        <v>51</v>
      </c>
      <c r="J67" s="11" t="s">
        <v>872</v>
      </c>
      <c r="K67" s="7">
        <v>2016</v>
      </c>
      <c r="L67" s="7"/>
      <c r="M67" s="7">
        <v>2016</v>
      </c>
      <c r="N67" s="8"/>
    </row>
    <row r="68" spans="1:14" ht="84" customHeight="1">
      <c r="A68" s="13">
        <v>55</v>
      </c>
      <c r="B68" s="11" t="s">
        <v>387</v>
      </c>
      <c r="C68" s="8" t="s">
        <v>393</v>
      </c>
      <c r="D68" s="9">
        <v>0.5</v>
      </c>
      <c r="E68" s="9"/>
      <c r="F68" s="9"/>
      <c r="G68" s="9"/>
      <c r="H68" s="15">
        <f>+D68-E68-F68-G68</f>
        <v>0.5</v>
      </c>
      <c r="I68" s="8" t="s">
        <v>51</v>
      </c>
      <c r="J68" s="11" t="s">
        <v>872</v>
      </c>
      <c r="K68" s="7">
        <v>2016</v>
      </c>
      <c r="L68" s="7"/>
      <c r="M68" s="7">
        <v>2016</v>
      </c>
      <c r="N68" s="8"/>
    </row>
    <row r="69" spans="1:14" ht="84" customHeight="1">
      <c r="A69" s="13">
        <v>56</v>
      </c>
      <c r="B69" s="13" t="s">
        <v>646</v>
      </c>
      <c r="C69" s="8" t="s">
        <v>397</v>
      </c>
      <c r="D69" s="9">
        <v>0.02</v>
      </c>
      <c r="E69" s="9"/>
      <c r="F69" s="144"/>
      <c r="G69" s="9"/>
      <c r="H69" s="15">
        <f>+D69-E69-F69-G69</f>
        <v>0.02</v>
      </c>
      <c r="I69" s="8" t="s">
        <v>51</v>
      </c>
      <c r="J69" s="11" t="s">
        <v>688</v>
      </c>
      <c r="K69" s="7">
        <v>2016</v>
      </c>
      <c r="L69" s="7"/>
      <c r="M69" s="7">
        <v>2016</v>
      </c>
      <c r="N69" s="8"/>
    </row>
    <row r="70" spans="1:14" ht="84" customHeight="1">
      <c r="A70" s="13">
        <v>57</v>
      </c>
      <c r="B70" s="83" t="s">
        <v>388</v>
      </c>
      <c r="C70" s="8" t="s">
        <v>395</v>
      </c>
      <c r="D70" s="9">
        <v>0.05</v>
      </c>
      <c r="E70" s="9"/>
      <c r="F70" s="9"/>
      <c r="G70" s="9"/>
      <c r="H70" s="15">
        <f>+D70-E70-F70-G70</f>
        <v>0.05</v>
      </c>
      <c r="I70" s="8" t="s">
        <v>51</v>
      </c>
      <c r="J70" s="11" t="s">
        <v>688</v>
      </c>
      <c r="K70" s="7">
        <v>2016</v>
      </c>
      <c r="L70" s="7"/>
      <c r="M70" s="7">
        <v>2016</v>
      </c>
      <c r="N70" s="13"/>
    </row>
    <row r="71" spans="1:14" ht="84" customHeight="1">
      <c r="A71" s="13">
        <v>58</v>
      </c>
      <c r="B71" s="8" t="s">
        <v>312</v>
      </c>
      <c r="C71" s="8" t="s">
        <v>393</v>
      </c>
      <c r="D71" s="9">
        <v>0.5</v>
      </c>
      <c r="E71" s="9"/>
      <c r="F71" s="9"/>
      <c r="G71" s="9"/>
      <c r="H71" s="15">
        <f>+D71-E71-F71-G71</f>
        <v>0.5</v>
      </c>
      <c r="I71" s="8" t="s">
        <v>51</v>
      </c>
      <c r="J71" s="11" t="s">
        <v>688</v>
      </c>
      <c r="K71" s="7">
        <v>2016</v>
      </c>
      <c r="L71" s="7"/>
      <c r="M71" s="7">
        <v>2016</v>
      </c>
      <c r="N71" s="8"/>
    </row>
    <row r="72" spans="1:14" ht="84" customHeight="1">
      <c r="A72" s="13">
        <v>59</v>
      </c>
      <c r="B72" s="8" t="s">
        <v>389</v>
      </c>
      <c r="C72" s="13" t="s">
        <v>397</v>
      </c>
      <c r="D72" s="9">
        <v>0.5</v>
      </c>
      <c r="E72" s="9"/>
      <c r="F72" s="9"/>
      <c r="G72" s="9"/>
      <c r="H72" s="15">
        <f>+D72-E72-F72-G72</f>
        <v>0.5</v>
      </c>
      <c r="I72" s="8" t="s">
        <v>51</v>
      </c>
      <c r="J72" s="11" t="s">
        <v>688</v>
      </c>
      <c r="K72" s="7">
        <v>2016</v>
      </c>
      <c r="L72" s="7"/>
      <c r="M72" s="7">
        <v>2016</v>
      </c>
      <c r="N72" s="8"/>
    </row>
    <row r="73" spans="1:14" ht="84" customHeight="1">
      <c r="A73" s="13">
        <v>60</v>
      </c>
      <c r="B73" s="8" t="s">
        <v>313</v>
      </c>
      <c r="C73" s="8" t="s">
        <v>394</v>
      </c>
      <c r="D73" s="9">
        <v>0.1</v>
      </c>
      <c r="E73" s="9"/>
      <c r="F73" s="9"/>
      <c r="G73" s="9"/>
      <c r="H73" s="15">
        <f>+D73-E73-F73-G73</f>
        <v>0.1</v>
      </c>
      <c r="I73" s="8" t="s">
        <v>51</v>
      </c>
      <c r="J73" s="11" t="s">
        <v>688</v>
      </c>
      <c r="K73" s="7">
        <v>2016</v>
      </c>
      <c r="L73" s="7"/>
      <c r="M73" s="7">
        <v>2016</v>
      </c>
      <c r="N73" s="11"/>
    </row>
    <row r="74" spans="1:14" ht="84" customHeight="1">
      <c r="A74" s="13">
        <v>61</v>
      </c>
      <c r="B74" s="11" t="s">
        <v>647</v>
      </c>
      <c r="C74" s="11" t="s">
        <v>407</v>
      </c>
      <c r="D74" s="9">
        <v>0.41</v>
      </c>
      <c r="E74" s="9">
        <v>0.04</v>
      </c>
      <c r="F74" s="144"/>
      <c r="G74" s="9"/>
      <c r="H74" s="15">
        <v>0.37</v>
      </c>
      <c r="I74" s="8" t="s">
        <v>51</v>
      </c>
      <c r="J74" s="11" t="s">
        <v>688</v>
      </c>
      <c r="K74" s="7">
        <v>2016</v>
      </c>
      <c r="L74" s="7"/>
      <c r="M74" s="7">
        <v>2016</v>
      </c>
      <c r="N74" s="8"/>
    </row>
    <row r="75" spans="1:14" s="85" customFormat="1" ht="78.75" customHeight="1">
      <c r="A75" s="13">
        <v>62</v>
      </c>
      <c r="B75" s="8" t="s">
        <v>400</v>
      </c>
      <c r="C75" s="8" t="s">
        <v>401</v>
      </c>
      <c r="D75" s="9">
        <v>0.4</v>
      </c>
      <c r="E75" s="9"/>
      <c r="F75" s="9"/>
      <c r="G75" s="9"/>
      <c r="H75" s="15">
        <v>0.4</v>
      </c>
      <c r="I75" s="8" t="s">
        <v>51</v>
      </c>
      <c r="J75" s="11" t="s">
        <v>688</v>
      </c>
      <c r="K75" s="7">
        <v>2016</v>
      </c>
      <c r="L75" s="7"/>
      <c r="M75" s="7">
        <v>2016</v>
      </c>
      <c r="N75" s="81"/>
    </row>
    <row r="76" spans="1:233" ht="77.25" customHeight="1">
      <c r="A76" s="13">
        <v>63</v>
      </c>
      <c r="B76" s="8" t="s">
        <v>648</v>
      </c>
      <c r="C76" s="8" t="s">
        <v>402</v>
      </c>
      <c r="D76" s="9">
        <v>0.49</v>
      </c>
      <c r="E76" s="9"/>
      <c r="F76" s="9"/>
      <c r="G76" s="9"/>
      <c r="H76" s="15">
        <f>+D76-E76-F76-G76</f>
        <v>0.49</v>
      </c>
      <c r="I76" s="8" t="s">
        <v>51</v>
      </c>
      <c r="J76" s="11" t="s">
        <v>871</v>
      </c>
      <c r="K76" s="7">
        <v>2016</v>
      </c>
      <c r="L76" s="7"/>
      <c r="M76" s="7">
        <v>2016</v>
      </c>
      <c r="N76" s="13"/>
      <c r="HY76" s="84">
        <f>SUM(D76:HX76)</f>
        <v>4032.98</v>
      </c>
    </row>
    <row r="77" spans="1:14" ht="77.25" customHeight="1">
      <c r="A77" s="13">
        <v>64</v>
      </c>
      <c r="B77" s="8" t="s">
        <v>187</v>
      </c>
      <c r="C77" s="8" t="s">
        <v>397</v>
      </c>
      <c r="D77" s="9">
        <v>0.06</v>
      </c>
      <c r="E77" s="9"/>
      <c r="F77" s="9"/>
      <c r="G77" s="9"/>
      <c r="H77" s="15">
        <f>+D77-E77-F77-G77</f>
        <v>0.06</v>
      </c>
      <c r="I77" s="8" t="s">
        <v>51</v>
      </c>
      <c r="J77" s="11" t="s">
        <v>688</v>
      </c>
      <c r="K77" s="7">
        <v>2016</v>
      </c>
      <c r="L77" s="7"/>
      <c r="M77" s="7">
        <v>2016</v>
      </c>
      <c r="N77" s="11"/>
    </row>
    <row r="78" spans="1:14" ht="77.25" customHeight="1">
      <c r="A78" s="13">
        <v>65</v>
      </c>
      <c r="B78" s="83" t="s">
        <v>188</v>
      </c>
      <c r="C78" s="8" t="s">
        <v>397</v>
      </c>
      <c r="D78" s="9">
        <v>0.1</v>
      </c>
      <c r="E78" s="9"/>
      <c r="F78" s="9"/>
      <c r="G78" s="9"/>
      <c r="H78" s="15">
        <f>+D78-E78-F78-G78</f>
        <v>0.1</v>
      </c>
      <c r="I78" s="8" t="s">
        <v>51</v>
      </c>
      <c r="J78" s="11" t="s">
        <v>688</v>
      </c>
      <c r="K78" s="7">
        <v>2016</v>
      </c>
      <c r="L78" s="7"/>
      <c r="M78" s="7">
        <v>2016</v>
      </c>
      <c r="N78" s="11"/>
    </row>
    <row r="79" spans="1:14" s="122" customFormat="1" ht="77.25" customHeight="1">
      <c r="A79" s="60" t="s">
        <v>275</v>
      </c>
      <c r="B79" s="220" t="s">
        <v>498</v>
      </c>
      <c r="C79" s="220"/>
      <c r="D79" s="53">
        <f>SUM(D80:D91)</f>
        <v>134.07999999999998</v>
      </c>
      <c r="E79" s="53">
        <f>SUM(E80:E91)</f>
        <v>2.5</v>
      </c>
      <c r="F79" s="53">
        <f>SUM(F80:F91)</f>
        <v>21.39</v>
      </c>
      <c r="G79" s="53">
        <f>SUM(G80:G91)</f>
        <v>0</v>
      </c>
      <c r="H79" s="53">
        <f>SUM(H80:H91)</f>
        <v>110.19000000000001</v>
      </c>
      <c r="I79" s="60"/>
      <c r="J79" s="61"/>
      <c r="K79" s="118"/>
      <c r="L79" s="118"/>
      <c r="M79" s="118"/>
      <c r="N79" s="120"/>
    </row>
    <row r="80" spans="1:14" ht="77.25" customHeight="1">
      <c r="A80" s="13">
        <v>66</v>
      </c>
      <c r="B80" s="83" t="s">
        <v>408</v>
      </c>
      <c r="C80" s="8" t="s">
        <v>394</v>
      </c>
      <c r="D80" s="9">
        <v>2.5</v>
      </c>
      <c r="E80" s="9"/>
      <c r="F80" s="9">
        <v>1.63</v>
      </c>
      <c r="G80" s="18"/>
      <c r="H80" s="15">
        <f>+D80-E80-F80-G80</f>
        <v>0.8700000000000001</v>
      </c>
      <c r="I80" s="8" t="s">
        <v>51</v>
      </c>
      <c r="J80" s="11" t="s">
        <v>688</v>
      </c>
      <c r="K80" s="7">
        <v>2016</v>
      </c>
      <c r="L80" s="7"/>
      <c r="M80" s="7">
        <v>2016</v>
      </c>
      <c r="N80" s="11"/>
    </row>
    <row r="81" spans="1:14" ht="77.25" customHeight="1">
      <c r="A81" s="13">
        <v>67</v>
      </c>
      <c r="B81" s="8" t="s">
        <v>737</v>
      </c>
      <c r="C81" s="8" t="s">
        <v>398</v>
      </c>
      <c r="D81" s="9">
        <v>0.5</v>
      </c>
      <c r="E81" s="9">
        <v>0.1</v>
      </c>
      <c r="F81" s="9"/>
      <c r="G81" s="9"/>
      <c r="H81" s="15">
        <f>+D81-E81-F81-G81</f>
        <v>0.4</v>
      </c>
      <c r="I81" s="11" t="s">
        <v>51</v>
      </c>
      <c r="J81" s="11" t="s">
        <v>189</v>
      </c>
      <c r="K81" s="7">
        <v>2016</v>
      </c>
      <c r="L81" s="7"/>
      <c r="M81" s="7">
        <v>2016</v>
      </c>
      <c r="N81" s="13"/>
    </row>
    <row r="82" spans="1:14" ht="77.25" customHeight="1">
      <c r="A82" s="13">
        <v>68</v>
      </c>
      <c r="B82" s="8" t="s">
        <v>190</v>
      </c>
      <c r="C82" s="8" t="s">
        <v>399</v>
      </c>
      <c r="D82" s="9">
        <v>2</v>
      </c>
      <c r="E82" s="9"/>
      <c r="F82" s="9"/>
      <c r="G82" s="9"/>
      <c r="H82" s="15">
        <f>+D82-E82-F82-G82</f>
        <v>2</v>
      </c>
      <c r="I82" s="8" t="s">
        <v>51</v>
      </c>
      <c r="J82" s="11" t="s">
        <v>688</v>
      </c>
      <c r="K82" s="7">
        <v>2016</v>
      </c>
      <c r="L82" s="7"/>
      <c r="M82" s="7">
        <v>2016</v>
      </c>
      <c r="N82" s="13"/>
    </row>
    <row r="83" spans="1:14" ht="77.25" customHeight="1">
      <c r="A83" s="13">
        <v>69</v>
      </c>
      <c r="B83" s="8" t="s">
        <v>649</v>
      </c>
      <c r="C83" s="8" t="s">
        <v>270</v>
      </c>
      <c r="D83" s="9">
        <v>7.6</v>
      </c>
      <c r="E83" s="9"/>
      <c r="F83" s="9"/>
      <c r="G83" s="9"/>
      <c r="H83" s="15">
        <v>7.6</v>
      </c>
      <c r="I83" s="8" t="s">
        <v>846</v>
      </c>
      <c r="J83" s="11" t="s">
        <v>688</v>
      </c>
      <c r="K83" s="7">
        <v>2016</v>
      </c>
      <c r="L83" s="7"/>
      <c r="M83" s="7">
        <v>2016</v>
      </c>
      <c r="N83" s="8"/>
    </row>
    <row r="84" spans="1:14" ht="77.25" customHeight="1">
      <c r="A84" s="13">
        <v>70</v>
      </c>
      <c r="B84" s="8" t="s">
        <v>205</v>
      </c>
      <c r="C84" s="8" t="s">
        <v>393</v>
      </c>
      <c r="D84" s="9">
        <v>0.95</v>
      </c>
      <c r="E84" s="9">
        <v>0.33</v>
      </c>
      <c r="F84" s="9"/>
      <c r="G84" s="9"/>
      <c r="H84" s="15">
        <f>0.95-0.33</f>
        <v>0.6199999999999999</v>
      </c>
      <c r="I84" s="8" t="s">
        <v>51</v>
      </c>
      <c r="J84" s="11" t="s">
        <v>688</v>
      </c>
      <c r="K84" s="7">
        <v>2016</v>
      </c>
      <c r="L84" s="7"/>
      <c r="M84" s="7">
        <v>2016</v>
      </c>
      <c r="N84" s="8" t="s">
        <v>207</v>
      </c>
    </row>
    <row r="85" spans="1:14" ht="77.25" customHeight="1">
      <c r="A85" s="13">
        <v>71</v>
      </c>
      <c r="B85" s="11" t="s">
        <v>923</v>
      </c>
      <c r="C85" s="13" t="s">
        <v>396</v>
      </c>
      <c r="D85" s="9">
        <v>0.01</v>
      </c>
      <c r="E85" s="18"/>
      <c r="F85" s="18"/>
      <c r="G85" s="18"/>
      <c r="H85" s="15">
        <f>+D85-E85-F85-G85</f>
        <v>0.01</v>
      </c>
      <c r="I85" s="8" t="s">
        <v>51</v>
      </c>
      <c r="J85" s="11" t="s">
        <v>688</v>
      </c>
      <c r="K85" s="7">
        <v>2016</v>
      </c>
      <c r="L85" s="7"/>
      <c r="M85" s="7">
        <v>2016</v>
      </c>
      <c r="N85" s="8"/>
    </row>
    <row r="86" spans="1:14" ht="77.25" customHeight="1">
      <c r="A86" s="13">
        <v>72</v>
      </c>
      <c r="B86" s="8" t="s">
        <v>390</v>
      </c>
      <c r="C86" s="8" t="s">
        <v>396</v>
      </c>
      <c r="D86" s="9">
        <v>0.07</v>
      </c>
      <c r="E86" s="9"/>
      <c r="F86" s="9"/>
      <c r="G86" s="9"/>
      <c r="H86" s="15">
        <f>+D86-E86-F86-G86</f>
        <v>0.07</v>
      </c>
      <c r="I86" s="8" t="s">
        <v>51</v>
      </c>
      <c r="J86" s="11" t="s">
        <v>688</v>
      </c>
      <c r="K86" s="7">
        <v>2016</v>
      </c>
      <c r="L86" s="7"/>
      <c r="M86" s="7">
        <v>2016</v>
      </c>
      <c r="N86" s="8"/>
    </row>
    <row r="87" spans="1:14" ht="77.25" customHeight="1">
      <c r="A87" s="13">
        <v>73</v>
      </c>
      <c r="B87" s="8" t="s">
        <v>457</v>
      </c>
      <c r="C87" s="8" t="s">
        <v>458</v>
      </c>
      <c r="D87" s="9">
        <v>0.4</v>
      </c>
      <c r="E87" s="9">
        <v>0.08</v>
      </c>
      <c r="F87" s="9">
        <v>0.26</v>
      </c>
      <c r="G87" s="9"/>
      <c r="H87" s="15">
        <f>+D87-E87-F87-G87</f>
        <v>0.06</v>
      </c>
      <c r="I87" s="8" t="s">
        <v>874</v>
      </c>
      <c r="J87" s="11" t="s">
        <v>688</v>
      </c>
      <c r="K87" s="7">
        <v>2016</v>
      </c>
      <c r="L87" s="7"/>
      <c r="M87" s="7">
        <v>2016</v>
      </c>
      <c r="N87" s="11"/>
    </row>
    <row r="88" spans="1:14" s="85" customFormat="1" ht="114.75" customHeight="1">
      <c r="A88" s="13">
        <v>74</v>
      </c>
      <c r="B88" s="8" t="s">
        <v>391</v>
      </c>
      <c r="C88" s="8" t="s">
        <v>459</v>
      </c>
      <c r="D88" s="9">
        <v>70.94</v>
      </c>
      <c r="E88" s="9">
        <v>0.99</v>
      </c>
      <c r="F88" s="18">
        <v>19</v>
      </c>
      <c r="G88" s="9"/>
      <c r="H88" s="15">
        <f>+D88-E88-F88</f>
        <v>50.95</v>
      </c>
      <c r="I88" s="8" t="s">
        <v>206</v>
      </c>
      <c r="J88" s="11" t="s">
        <v>688</v>
      </c>
      <c r="K88" s="7">
        <v>2016</v>
      </c>
      <c r="L88" s="7"/>
      <c r="M88" s="7">
        <v>2016</v>
      </c>
      <c r="N88" s="8" t="s">
        <v>682</v>
      </c>
    </row>
    <row r="89" spans="1:14" ht="75" customHeight="1">
      <c r="A89" s="13">
        <v>75</v>
      </c>
      <c r="B89" s="8" t="s">
        <v>392</v>
      </c>
      <c r="C89" s="8" t="s">
        <v>460</v>
      </c>
      <c r="D89" s="9">
        <v>46.01</v>
      </c>
      <c r="E89" s="9">
        <v>1</v>
      </c>
      <c r="F89" s="9">
        <v>0.5</v>
      </c>
      <c r="G89" s="9"/>
      <c r="H89" s="15">
        <f>+D89-E89-F89</f>
        <v>44.51</v>
      </c>
      <c r="I89" s="8" t="s">
        <v>208</v>
      </c>
      <c r="J89" s="8" t="s">
        <v>209</v>
      </c>
      <c r="K89" s="7">
        <v>2016</v>
      </c>
      <c r="L89" s="7"/>
      <c r="M89" s="7">
        <v>2016</v>
      </c>
      <c r="N89" s="8"/>
    </row>
    <row r="90" spans="1:14" ht="75" customHeight="1">
      <c r="A90" s="13">
        <v>76</v>
      </c>
      <c r="B90" s="8" t="s">
        <v>878</v>
      </c>
      <c r="C90" s="8" t="s">
        <v>270</v>
      </c>
      <c r="D90" s="9">
        <v>3.06</v>
      </c>
      <c r="E90" s="9"/>
      <c r="F90" s="9"/>
      <c r="G90" s="9"/>
      <c r="H90" s="15">
        <v>3.06</v>
      </c>
      <c r="I90" s="8" t="s">
        <v>877</v>
      </c>
      <c r="J90" s="8" t="s">
        <v>873</v>
      </c>
      <c r="K90" s="7">
        <v>2016</v>
      </c>
      <c r="L90" s="7"/>
      <c r="M90" s="7">
        <v>2016</v>
      </c>
      <c r="N90" s="8"/>
    </row>
    <row r="91" spans="1:14" ht="80.25" customHeight="1">
      <c r="A91" s="13">
        <v>77</v>
      </c>
      <c r="B91" s="8" t="s">
        <v>403</v>
      </c>
      <c r="C91" s="8" t="s">
        <v>458</v>
      </c>
      <c r="D91" s="9">
        <v>0.04</v>
      </c>
      <c r="E91" s="9"/>
      <c r="F91" s="9"/>
      <c r="G91" s="9"/>
      <c r="H91" s="15">
        <f>+D91-E91-F91-G91</f>
        <v>0.04</v>
      </c>
      <c r="I91" s="8" t="s">
        <v>51</v>
      </c>
      <c r="J91" s="11" t="s">
        <v>688</v>
      </c>
      <c r="K91" s="7">
        <v>2016</v>
      </c>
      <c r="L91" s="7"/>
      <c r="M91" s="7">
        <v>2016</v>
      </c>
      <c r="N91" s="8"/>
    </row>
    <row r="92" spans="1:14" s="82" customFormat="1" ht="114.75" customHeight="1">
      <c r="A92" s="60" t="s">
        <v>276</v>
      </c>
      <c r="B92" s="220" t="s">
        <v>499</v>
      </c>
      <c r="C92" s="220"/>
      <c r="D92" s="53">
        <f>SUM(D93:D95)</f>
        <v>1.9500000000000002</v>
      </c>
      <c r="E92" s="53">
        <f>SUM(E93:E95)</f>
        <v>0</v>
      </c>
      <c r="F92" s="53">
        <f>SUM(F93:F95)</f>
        <v>0</v>
      </c>
      <c r="G92" s="53">
        <f>SUM(G93:G95)</f>
        <v>0</v>
      </c>
      <c r="H92" s="53">
        <f>SUM(H93:H95)</f>
        <v>1.9500000000000002</v>
      </c>
      <c r="I92" s="60"/>
      <c r="J92" s="61"/>
      <c r="K92" s="118"/>
      <c r="L92" s="118"/>
      <c r="M92" s="118"/>
      <c r="N92" s="119"/>
    </row>
    <row r="93" spans="1:14" ht="64.5" customHeight="1">
      <c r="A93" s="13">
        <v>78</v>
      </c>
      <c r="B93" s="8" t="s">
        <v>461</v>
      </c>
      <c r="C93" s="8" t="s">
        <v>397</v>
      </c>
      <c r="D93" s="9">
        <v>0.25</v>
      </c>
      <c r="E93" s="9"/>
      <c r="F93" s="9"/>
      <c r="G93" s="9"/>
      <c r="H93" s="15">
        <f>+D93-E93-F93-G93</f>
        <v>0.25</v>
      </c>
      <c r="I93" s="8" t="s">
        <v>51</v>
      </c>
      <c r="J93" s="11" t="s">
        <v>688</v>
      </c>
      <c r="K93" s="7">
        <v>2016</v>
      </c>
      <c r="L93" s="7"/>
      <c r="M93" s="7">
        <v>2016</v>
      </c>
      <c r="N93" s="8"/>
    </row>
    <row r="94" spans="1:14" ht="64.5" customHeight="1">
      <c r="A94" s="13">
        <v>79</v>
      </c>
      <c r="B94" s="83" t="s">
        <v>462</v>
      </c>
      <c r="C94" s="8" t="s">
        <v>458</v>
      </c>
      <c r="D94" s="9">
        <v>0.1</v>
      </c>
      <c r="E94" s="9"/>
      <c r="F94" s="9"/>
      <c r="G94" s="9"/>
      <c r="H94" s="15">
        <v>0.1</v>
      </c>
      <c r="I94" s="8" t="s">
        <v>51</v>
      </c>
      <c r="J94" s="11" t="s">
        <v>688</v>
      </c>
      <c r="K94" s="7">
        <v>2016</v>
      </c>
      <c r="L94" s="7"/>
      <c r="M94" s="7">
        <v>2016</v>
      </c>
      <c r="N94" s="8"/>
    </row>
    <row r="95" spans="1:14" ht="90.75" customHeight="1">
      <c r="A95" s="13">
        <v>80</v>
      </c>
      <c r="B95" s="8" t="s">
        <v>463</v>
      </c>
      <c r="C95" s="8" t="s">
        <v>464</v>
      </c>
      <c r="D95" s="9">
        <v>1.6</v>
      </c>
      <c r="E95" s="9"/>
      <c r="F95" s="9"/>
      <c r="G95" s="9"/>
      <c r="H95" s="15">
        <f>+D95-E95-F95-G95</f>
        <v>1.6</v>
      </c>
      <c r="I95" s="8" t="s">
        <v>51</v>
      </c>
      <c r="J95" s="11" t="s">
        <v>688</v>
      </c>
      <c r="K95" s="7">
        <v>2016</v>
      </c>
      <c r="L95" s="7"/>
      <c r="M95" s="7">
        <v>2016</v>
      </c>
      <c r="N95" s="8"/>
    </row>
    <row r="96" spans="1:14" s="82" customFormat="1" ht="114.75" customHeight="1">
      <c r="A96" s="60" t="s">
        <v>277</v>
      </c>
      <c r="B96" s="220" t="s">
        <v>565</v>
      </c>
      <c r="C96" s="220"/>
      <c r="D96" s="53">
        <f>SUM(D97:D99)</f>
        <v>13.17</v>
      </c>
      <c r="E96" s="53">
        <f>SUM(E97:E99)</f>
        <v>0.64</v>
      </c>
      <c r="F96" s="53">
        <f>SUM(F97:F99)</f>
        <v>2.4</v>
      </c>
      <c r="G96" s="53">
        <f>SUM(G97:G99)</f>
        <v>0</v>
      </c>
      <c r="H96" s="53">
        <f>SUM(H97:H99)</f>
        <v>10.129999999999999</v>
      </c>
      <c r="I96" s="60"/>
      <c r="J96" s="61"/>
      <c r="K96" s="118"/>
      <c r="L96" s="118"/>
      <c r="M96" s="118"/>
      <c r="N96" s="119"/>
    </row>
    <row r="97" spans="1:14" ht="116.25" customHeight="1">
      <c r="A97" s="13">
        <v>81</v>
      </c>
      <c r="B97" s="83" t="s">
        <v>875</v>
      </c>
      <c r="C97" s="8" t="s">
        <v>393</v>
      </c>
      <c r="D97" s="9">
        <v>0.5</v>
      </c>
      <c r="E97" s="9"/>
      <c r="F97" s="9"/>
      <c r="G97" s="9"/>
      <c r="H97" s="15">
        <f>+D97-E97-F97-G97</f>
        <v>0.5</v>
      </c>
      <c r="I97" s="8" t="s">
        <v>51</v>
      </c>
      <c r="J97" s="11" t="s">
        <v>688</v>
      </c>
      <c r="K97" s="7">
        <v>2016</v>
      </c>
      <c r="L97" s="7"/>
      <c r="M97" s="7">
        <v>2016</v>
      </c>
      <c r="N97" s="13"/>
    </row>
    <row r="98" spans="1:14" ht="69" customHeight="1">
      <c r="A98" s="13">
        <v>82</v>
      </c>
      <c r="B98" s="83" t="s">
        <v>876</v>
      </c>
      <c r="C98" s="8" t="s">
        <v>393</v>
      </c>
      <c r="D98" s="9">
        <v>4</v>
      </c>
      <c r="E98" s="9">
        <v>0.32</v>
      </c>
      <c r="F98" s="9"/>
      <c r="G98" s="9"/>
      <c r="H98" s="15">
        <f>+D98-E98</f>
        <v>3.68</v>
      </c>
      <c r="I98" s="8" t="s">
        <v>874</v>
      </c>
      <c r="J98" s="11" t="s">
        <v>872</v>
      </c>
      <c r="K98" s="7">
        <v>2016</v>
      </c>
      <c r="L98" s="7"/>
      <c r="M98" s="7">
        <v>2016</v>
      </c>
      <c r="N98" s="13"/>
    </row>
    <row r="99" spans="1:14" ht="116.25" customHeight="1">
      <c r="A99" s="13">
        <v>83</v>
      </c>
      <c r="B99" s="8" t="s">
        <v>651</v>
      </c>
      <c r="C99" s="8" t="s">
        <v>465</v>
      </c>
      <c r="D99" s="9">
        <f>E99+F99+H99</f>
        <v>8.67</v>
      </c>
      <c r="E99" s="9">
        <v>0.32</v>
      </c>
      <c r="F99" s="9">
        <v>2.4</v>
      </c>
      <c r="G99" s="9"/>
      <c r="H99" s="15">
        <v>5.95</v>
      </c>
      <c r="I99" s="8" t="s">
        <v>51</v>
      </c>
      <c r="J99" s="11" t="s">
        <v>871</v>
      </c>
      <c r="K99" s="7">
        <v>2016</v>
      </c>
      <c r="L99" s="7"/>
      <c r="M99" s="7">
        <v>2016</v>
      </c>
      <c r="N99" s="13"/>
    </row>
    <row r="100" spans="1:14" s="124" customFormat="1" ht="119.25" customHeight="1">
      <c r="A100" s="60" t="s">
        <v>280</v>
      </c>
      <c r="B100" s="220" t="s">
        <v>282</v>
      </c>
      <c r="C100" s="220"/>
      <c r="D100" s="53">
        <f>SUM(D101:D103)</f>
        <v>27</v>
      </c>
      <c r="E100" s="53">
        <f>SUM(E101:E103)</f>
        <v>0</v>
      </c>
      <c r="F100" s="53">
        <f>SUM(F101:F103)</f>
        <v>1</v>
      </c>
      <c r="G100" s="53">
        <f>SUM(G101:G103)</f>
        <v>0</v>
      </c>
      <c r="H100" s="53">
        <f>SUM(H101:H103)</f>
        <v>26</v>
      </c>
      <c r="I100" s="60"/>
      <c r="J100" s="61"/>
      <c r="K100" s="118"/>
      <c r="L100" s="118"/>
      <c r="M100" s="118"/>
      <c r="N100" s="123"/>
    </row>
    <row r="101" spans="1:14" s="78" customFormat="1" ht="114.75" customHeight="1">
      <c r="A101" s="13">
        <v>84</v>
      </c>
      <c r="B101" s="8" t="s">
        <v>43</v>
      </c>
      <c r="C101" s="8" t="s">
        <v>395</v>
      </c>
      <c r="D101" s="9">
        <v>8</v>
      </c>
      <c r="E101" s="9"/>
      <c r="F101" s="9"/>
      <c r="G101" s="9"/>
      <c r="H101" s="15">
        <f>+D101-E101-F101-G101</f>
        <v>8</v>
      </c>
      <c r="I101" s="55" t="s">
        <v>879</v>
      </c>
      <c r="J101" s="11" t="s">
        <v>880</v>
      </c>
      <c r="K101" s="7">
        <v>2016</v>
      </c>
      <c r="L101" s="7"/>
      <c r="M101" s="7">
        <v>2016</v>
      </c>
      <c r="N101" s="52"/>
    </row>
    <row r="102" spans="1:14" s="85" customFormat="1" ht="126.75" customHeight="1">
      <c r="A102" s="13">
        <v>85</v>
      </c>
      <c r="B102" s="8" t="s">
        <v>44</v>
      </c>
      <c r="C102" s="8" t="s">
        <v>395</v>
      </c>
      <c r="D102" s="9">
        <v>13</v>
      </c>
      <c r="E102" s="9"/>
      <c r="F102" s="9"/>
      <c r="G102" s="9"/>
      <c r="H102" s="15">
        <f>+D102-E102-F102-G102</f>
        <v>13</v>
      </c>
      <c r="I102" s="8" t="s">
        <v>881</v>
      </c>
      <c r="J102" s="11" t="s">
        <v>882</v>
      </c>
      <c r="K102" s="7">
        <v>2016</v>
      </c>
      <c r="L102" s="7"/>
      <c r="M102" s="7">
        <v>2016</v>
      </c>
      <c r="N102" s="1"/>
    </row>
    <row r="103" spans="1:14" s="85" customFormat="1" ht="116.25" customHeight="1">
      <c r="A103" s="13">
        <v>86</v>
      </c>
      <c r="B103" s="86" t="s">
        <v>117</v>
      </c>
      <c r="C103" s="8" t="s">
        <v>460</v>
      </c>
      <c r="D103" s="9">
        <v>6</v>
      </c>
      <c r="E103" s="9"/>
      <c r="F103" s="9">
        <v>1</v>
      </c>
      <c r="G103" s="9"/>
      <c r="H103" s="15">
        <f>+D103-E103-F103-G103</f>
        <v>5</v>
      </c>
      <c r="I103" s="55" t="s">
        <v>879</v>
      </c>
      <c r="J103" s="11" t="s">
        <v>883</v>
      </c>
      <c r="K103" s="7">
        <v>2016</v>
      </c>
      <c r="L103" s="7"/>
      <c r="M103" s="7">
        <v>2016</v>
      </c>
      <c r="N103" s="1"/>
    </row>
    <row r="104" spans="1:14" s="82" customFormat="1" ht="60" customHeight="1">
      <c r="A104" s="60" t="s">
        <v>410</v>
      </c>
      <c r="B104" s="60" t="s">
        <v>366</v>
      </c>
      <c r="C104" s="60"/>
      <c r="D104" s="166">
        <f>D105+D125+D145+D155+D162</f>
        <v>282.40000000000003</v>
      </c>
      <c r="E104" s="166">
        <f>E105+E125+E145+E155+E162</f>
        <v>16.42</v>
      </c>
      <c r="F104" s="166">
        <f>F105+F125+F145+F155+F162</f>
        <v>5.04</v>
      </c>
      <c r="G104" s="166">
        <f>G105+G125+G145+G155+G162</f>
        <v>0</v>
      </c>
      <c r="H104" s="166">
        <f>H105+H125+H145+H155+H162</f>
        <v>260.94</v>
      </c>
      <c r="I104" s="133"/>
      <c r="J104" s="164"/>
      <c r="K104" s="118"/>
      <c r="L104" s="118"/>
      <c r="M104" s="118"/>
      <c r="N104" s="60"/>
    </row>
    <row r="105" spans="1:14" s="82" customFormat="1" ht="114.75" customHeight="1">
      <c r="A105" s="60" t="s">
        <v>274</v>
      </c>
      <c r="B105" s="220" t="s">
        <v>497</v>
      </c>
      <c r="C105" s="220"/>
      <c r="D105" s="53">
        <f>SUM(D106:D124)</f>
        <v>15.709999999999999</v>
      </c>
      <c r="E105" s="53">
        <f>SUM(E106:E124)</f>
        <v>0.12000000000000001</v>
      </c>
      <c r="F105" s="53">
        <f>SUM(F106:F124)</f>
        <v>0</v>
      </c>
      <c r="G105" s="53">
        <f>SUM(G106:G124)</f>
        <v>0</v>
      </c>
      <c r="H105" s="53">
        <f>SUM(H106:H124)</f>
        <v>15.59</v>
      </c>
      <c r="I105" s="60"/>
      <c r="J105" s="61"/>
      <c r="K105" s="118"/>
      <c r="L105" s="118"/>
      <c r="M105" s="118"/>
      <c r="N105" s="60"/>
    </row>
    <row r="106" spans="1:14" s="85" customFormat="1" ht="57.75" customHeight="1">
      <c r="A106" s="31">
        <v>87</v>
      </c>
      <c r="B106" s="11" t="s">
        <v>404</v>
      </c>
      <c r="C106" s="31" t="s">
        <v>353</v>
      </c>
      <c r="D106" s="9">
        <v>0.3</v>
      </c>
      <c r="E106" s="9"/>
      <c r="F106" s="9"/>
      <c r="G106" s="9"/>
      <c r="H106" s="9">
        <v>0.3</v>
      </c>
      <c r="I106" s="23" t="s">
        <v>271</v>
      </c>
      <c r="J106" s="8" t="s">
        <v>544</v>
      </c>
      <c r="K106" s="7">
        <v>2016</v>
      </c>
      <c r="L106" s="7"/>
      <c r="M106" s="7">
        <v>2016</v>
      </c>
      <c r="N106" s="1"/>
    </row>
    <row r="107" spans="1:14" s="85" customFormat="1" ht="55.5" customHeight="1">
      <c r="A107" s="31">
        <v>88</v>
      </c>
      <c r="B107" s="11" t="s">
        <v>893</v>
      </c>
      <c r="C107" s="31" t="s">
        <v>262</v>
      </c>
      <c r="D107" s="9">
        <v>0.3</v>
      </c>
      <c r="E107" s="9"/>
      <c r="F107" s="9"/>
      <c r="G107" s="9"/>
      <c r="H107" s="9">
        <v>0.3</v>
      </c>
      <c r="I107" s="23" t="s">
        <v>271</v>
      </c>
      <c r="J107" s="8" t="s">
        <v>652</v>
      </c>
      <c r="K107" s="7">
        <v>2016</v>
      </c>
      <c r="L107" s="7"/>
      <c r="M107" s="7">
        <v>2016</v>
      </c>
      <c r="N107" s="1"/>
    </row>
    <row r="108" spans="1:14" s="87" customFormat="1" ht="84.75" customHeight="1">
      <c r="A108" s="31">
        <v>89</v>
      </c>
      <c r="B108" s="11" t="s">
        <v>894</v>
      </c>
      <c r="C108" s="31" t="s">
        <v>542</v>
      </c>
      <c r="D108" s="9">
        <v>1</v>
      </c>
      <c r="E108" s="9"/>
      <c r="F108" s="9"/>
      <c r="G108" s="9"/>
      <c r="H108" s="9">
        <v>1</v>
      </c>
      <c r="I108" s="23" t="s">
        <v>271</v>
      </c>
      <c r="J108" s="8" t="s">
        <v>895</v>
      </c>
      <c r="K108" s="7">
        <v>2016</v>
      </c>
      <c r="L108" s="7"/>
      <c r="M108" s="7">
        <v>2016</v>
      </c>
      <c r="N108" s="20"/>
    </row>
    <row r="109" spans="1:14" s="88" customFormat="1" ht="90" customHeight="1">
      <c r="A109" s="31">
        <v>90</v>
      </c>
      <c r="B109" s="11" t="s">
        <v>896</v>
      </c>
      <c r="C109" s="31" t="s">
        <v>542</v>
      </c>
      <c r="D109" s="9">
        <v>0.3</v>
      </c>
      <c r="E109" s="9"/>
      <c r="F109" s="9"/>
      <c r="G109" s="9"/>
      <c r="H109" s="9">
        <v>0.3</v>
      </c>
      <c r="I109" s="23" t="s">
        <v>271</v>
      </c>
      <c r="J109" s="8" t="s">
        <v>895</v>
      </c>
      <c r="K109" s="7">
        <v>2016</v>
      </c>
      <c r="L109" s="7"/>
      <c r="M109" s="7">
        <v>2016</v>
      </c>
      <c r="N109" s="1"/>
    </row>
    <row r="110" spans="1:14" s="85" customFormat="1" ht="74.25" customHeight="1">
      <c r="A110" s="31">
        <v>91</v>
      </c>
      <c r="B110" s="11" t="s">
        <v>897</v>
      </c>
      <c r="C110" s="31" t="s">
        <v>898</v>
      </c>
      <c r="D110" s="33">
        <v>0.1</v>
      </c>
      <c r="E110" s="9"/>
      <c r="F110" s="9"/>
      <c r="G110" s="9"/>
      <c r="H110" s="33">
        <v>0.1</v>
      </c>
      <c r="I110" s="23" t="s">
        <v>271</v>
      </c>
      <c r="J110" s="8" t="s">
        <v>899</v>
      </c>
      <c r="K110" s="7">
        <v>2016</v>
      </c>
      <c r="L110" s="7"/>
      <c r="M110" s="7">
        <v>2016</v>
      </c>
      <c r="N110" s="1"/>
    </row>
    <row r="111" spans="1:14" s="96" customFormat="1" ht="72" customHeight="1">
      <c r="A111" s="31">
        <v>92</v>
      </c>
      <c r="B111" s="11" t="s">
        <v>900</v>
      </c>
      <c r="C111" s="31" t="s">
        <v>901</v>
      </c>
      <c r="D111" s="33">
        <v>0.15</v>
      </c>
      <c r="E111" s="9"/>
      <c r="F111" s="9"/>
      <c r="G111" s="9"/>
      <c r="H111" s="33">
        <v>0.15</v>
      </c>
      <c r="I111" s="23" t="s">
        <v>271</v>
      </c>
      <c r="J111" s="8" t="s">
        <v>902</v>
      </c>
      <c r="K111" s="7">
        <v>2016</v>
      </c>
      <c r="L111" s="7"/>
      <c r="M111" s="7">
        <v>2016</v>
      </c>
      <c r="N111" s="11"/>
    </row>
    <row r="112" spans="1:14" s="87" customFormat="1" ht="100.5" customHeight="1">
      <c r="A112" s="31">
        <v>93</v>
      </c>
      <c r="B112" s="11" t="s">
        <v>545</v>
      </c>
      <c r="C112" s="31" t="s">
        <v>262</v>
      </c>
      <c r="D112" s="9">
        <v>0.03</v>
      </c>
      <c r="E112" s="9"/>
      <c r="F112" s="9"/>
      <c r="G112" s="9"/>
      <c r="H112" s="9">
        <v>0.03</v>
      </c>
      <c r="I112" s="23" t="s">
        <v>546</v>
      </c>
      <c r="J112" s="8" t="s">
        <v>547</v>
      </c>
      <c r="K112" s="7">
        <v>2016</v>
      </c>
      <c r="L112" s="7"/>
      <c r="M112" s="7">
        <v>2016</v>
      </c>
      <c r="N112" s="20"/>
    </row>
    <row r="113" spans="1:14" ht="63" customHeight="1">
      <c r="A113" s="31">
        <v>94</v>
      </c>
      <c r="B113" s="11" t="s">
        <v>548</v>
      </c>
      <c r="C113" s="31" t="s">
        <v>260</v>
      </c>
      <c r="D113" s="9">
        <v>0.01</v>
      </c>
      <c r="E113" s="9"/>
      <c r="F113" s="9"/>
      <c r="G113" s="9"/>
      <c r="H113" s="9">
        <v>0.01</v>
      </c>
      <c r="I113" s="23" t="s">
        <v>271</v>
      </c>
      <c r="J113" s="22" t="s">
        <v>549</v>
      </c>
      <c r="K113" s="7">
        <v>2016</v>
      </c>
      <c r="L113" s="7"/>
      <c r="M113" s="7">
        <v>2016</v>
      </c>
      <c r="N113" s="13"/>
    </row>
    <row r="114" spans="1:14" ht="408.75" customHeight="1">
      <c r="A114" s="31">
        <v>95</v>
      </c>
      <c r="B114" s="11" t="s">
        <v>653</v>
      </c>
      <c r="C114" s="31" t="s">
        <v>686</v>
      </c>
      <c r="D114" s="9">
        <v>7.06</v>
      </c>
      <c r="E114" s="9"/>
      <c r="F114" s="9"/>
      <c r="G114" s="9"/>
      <c r="H114" s="9">
        <v>7.06</v>
      </c>
      <c r="I114" s="32" t="s">
        <v>550</v>
      </c>
      <c r="J114" s="11" t="s">
        <v>654</v>
      </c>
      <c r="K114" s="7">
        <v>2016</v>
      </c>
      <c r="L114" s="7"/>
      <c r="M114" s="7">
        <v>2016</v>
      </c>
      <c r="N114" s="13"/>
    </row>
    <row r="115" spans="1:14" ht="54.75" customHeight="1">
      <c r="A115" s="31">
        <v>96</v>
      </c>
      <c r="B115" s="11" t="s">
        <v>655</v>
      </c>
      <c r="C115" s="31" t="s">
        <v>484</v>
      </c>
      <c r="D115" s="9">
        <v>0.07</v>
      </c>
      <c r="E115" s="9"/>
      <c r="F115" s="9"/>
      <c r="G115" s="9"/>
      <c r="H115" s="9">
        <v>0.07</v>
      </c>
      <c r="I115" s="32" t="s">
        <v>550</v>
      </c>
      <c r="J115" s="11" t="s">
        <v>656</v>
      </c>
      <c r="K115" s="7">
        <v>2016</v>
      </c>
      <c r="L115" s="7"/>
      <c r="M115" s="7">
        <v>2016</v>
      </c>
      <c r="N115" s="13"/>
    </row>
    <row r="116" spans="1:14" ht="182.25" customHeight="1">
      <c r="A116" s="31">
        <v>97</v>
      </c>
      <c r="B116" s="11" t="s">
        <v>657</v>
      </c>
      <c r="C116" s="31" t="s">
        <v>267</v>
      </c>
      <c r="D116" s="9">
        <v>4.34</v>
      </c>
      <c r="E116" s="9"/>
      <c r="F116" s="9"/>
      <c r="G116" s="9"/>
      <c r="H116" s="9">
        <v>4.34</v>
      </c>
      <c r="I116" s="32" t="s">
        <v>550</v>
      </c>
      <c r="J116" s="11" t="s">
        <v>656</v>
      </c>
      <c r="K116" s="7">
        <v>2016</v>
      </c>
      <c r="L116" s="7"/>
      <c r="M116" s="7">
        <v>2016</v>
      </c>
      <c r="N116" s="13"/>
    </row>
    <row r="117" spans="1:14" ht="57.75" customHeight="1">
      <c r="A117" s="31">
        <v>98</v>
      </c>
      <c r="B117" s="11" t="s">
        <v>885</v>
      </c>
      <c r="C117" s="31" t="s">
        <v>229</v>
      </c>
      <c r="D117" s="9">
        <v>0.1</v>
      </c>
      <c r="E117" s="9"/>
      <c r="F117" s="9"/>
      <c r="G117" s="9"/>
      <c r="H117" s="9">
        <v>0.1</v>
      </c>
      <c r="I117" s="32" t="s">
        <v>550</v>
      </c>
      <c r="J117" s="11" t="s">
        <v>656</v>
      </c>
      <c r="K117" s="7">
        <v>2016</v>
      </c>
      <c r="L117" s="7"/>
      <c r="M117" s="7">
        <v>2016</v>
      </c>
      <c r="N117" s="13"/>
    </row>
    <row r="118" spans="1:14" ht="105.75" customHeight="1">
      <c r="A118" s="31">
        <v>99</v>
      </c>
      <c r="B118" s="11" t="s">
        <v>268</v>
      </c>
      <c r="C118" s="31" t="s">
        <v>269</v>
      </c>
      <c r="D118" s="9">
        <v>0.69</v>
      </c>
      <c r="E118" s="9">
        <v>0.1</v>
      </c>
      <c r="F118" s="9"/>
      <c r="G118" s="9"/>
      <c r="H118" s="9">
        <v>0.59</v>
      </c>
      <c r="I118" s="32" t="s">
        <v>550</v>
      </c>
      <c r="J118" s="11" t="s">
        <v>659</v>
      </c>
      <c r="K118" s="7">
        <v>2016</v>
      </c>
      <c r="L118" s="7"/>
      <c r="M118" s="7">
        <v>2016</v>
      </c>
      <c r="N118" s="13"/>
    </row>
    <row r="119" spans="1:14" ht="47.25">
      <c r="A119" s="31">
        <v>100</v>
      </c>
      <c r="B119" s="11" t="s">
        <v>907</v>
      </c>
      <c r="C119" s="31" t="s">
        <v>230</v>
      </c>
      <c r="D119" s="9">
        <v>0.15000000000000002</v>
      </c>
      <c r="E119" s="9"/>
      <c r="F119" s="9"/>
      <c r="G119" s="9"/>
      <c r="H119" s="9">
        <v>0.15000000000000002</v>
      </c>
      <c r="I119" s="32" t="s">
        <v>550</v>
      </c>
      <c r="J119" s="11" t="s">
        <v>660</v>
      </c>
      <c r="K119" s="7">
        <v>2016</v>
      </c>
      <c r="L119" s="7"/>
      <c r="M119" s="7">
        <v>2016</v>
      </c>
      <c r="N119" s="4"/>
    </row>
    <row r="120" spans="1:14" ht="47.25">
      <c r="A120" s="31">
        <v>101</v>
      </c>
      <c r="B120" s="11" t="s">
        <v>489</v>
      </c>
      <c r="C120" s="31" t="s">
        <v>296</v>
      </c>
      <c r="D120" s="9">
        <v>0.9</v>
      </c>
      <c r="E120" s="9"/>
      <c r="F120" s="9"/>
      <c r="G120" s="9"/>
      <c r="H120" s="9">
        <v>0.9</v>
      </c>
      <c r="I120" s="32" t="s">
        <v>550</v>
      </c>
      <c r="J120" s="22" t="s">
        <v>908</v>
      </c>
      <c r="K120" s="7">
        <v>2016</v>
      </c>
      <c r="L120" s="7"/>
      <c r="M120" s="7">
        <v>2016</v>
      </c>
      <c r="N120" s="13"/>
    </row>
    <row r="121" spans="1:14" s="85" customFormat="1" ht="78.75" customHeight="1">
      <c r="A121" s="31">
        <v>102</v>
      </c>
      <c r="B121" s="11" t="s">
        <v>118</v>
      </c>
      <c r="C121" s="31" t="s">
        <v>352</v>
      </c>
      <c r="D121" s="9">
        <v>0.03</v>
      </c>
      <c r="E121" s="9"/>
      <c r="F121" s="9"/>
      <c r="G121" s="9"/>
      <c r="H121" s="9">
        <v>0.03</v>
      </c>
      <c r="I121" s="32" t="s">
        <v>550</v>
      </c>
      <c r="J121" s="22" t="s">
        <v>660</v>
      </c>
      <c r="K121" s="7">
        <v>2016</v>
      </c>
      <c r="L121" s="7"/>
      <c r="M121" s="7">
        <v>2016</v>
      </c>
      <c r="N121" s="81"/>
    </row>
    <row r="122" spans="1:14" ht="51" customHeight="1">
      <c r="A122" s="31">
        <v>103</v>
      </c>
      <c r="B122" s="10" t="s">
        <v>370</v>
      </c>
      <c r="C122" s="31" t="s">
        <v>294</v>
      </c>
      <c r="D122" s="9">
        <v>0.02</v>
      </c>
      <c r="E122" s="9">
        <v>0.02</v>
      </c>
      <c r="F122" s="9"/>
      <c r="G122" s="9"/>
      <c r="H122" s="145"/>
      <c r="I122" s="32" t="s">
        <v>365</v>
      </c>
      <c r="J122" s="22" t="s">
        <v>371</v>
      </c>
      <c r="K122" s="7">
        <v>2016</v>
      </c>
      <c r="L122" s="7"/>
      <c r="M122" s="7">
        <v>2016</v>
      </c>
      <c r="N122" s="13"/>
    </row>
    <row r="123" spans="1:14" ht="51" customHeight="1">
      <c r="A123" s="31">
        <v>104</v>
      </c>
      <c r="B123" s="11" t="s">
        <v>372</v>
      </c>
      <c r="C123" s="31" t="s">
        <v>355</v>
      </c>
      <c r="D123" s="9">
        <v>0.02</v>
      </c>
      <c r="E123" s="9"/>
      <c r="F123" s="9"/>
      <c r="G123" s="9"/>
      <c r="H123" s="9">
        <v>0.02</v>
      </c>
      <c r="I123" s="8" t="s">
        <v>903</v>
      </c>
      <c r="J123" s="22" t="s">
        <v>373</v>
      </c>
      <c r="K123" s="7">
        <v>2016</v>
      </c>
      <c r="L123" s="7"/>
      <c r="M123" s="7">
        <v>2016</v>
      </c>
      <c r="N123" s="13"/>
    </row>
    <row r="124" spans="1:14" ht="78.75">
      <c r="A124" s="31">
        <v>105</v>
      </c>
      <c r="B124" s="11" t="s">
        <v>263</v>
      </c>
      <c r="C124" s="31" t="s">
        <v>264</v>
      </c>
      <c r="D124" s="9">
        <v>0.14</v>
      </c>
      <c r="E124" s="9"/>
      <c r="F124" s="9"/>
      <c r="G124" s="9"/>
      <c r="H124" s="9">
        <v>0.14</v>
      </c>
      <c r="I124" s="23" t="s">
        <v>265</v>
      </c>
      <c r="J124" s="22" t="s">
        <v>266</v>
      </c>
      <c r="K124" s="7">
        <v>2016</v>
      </c>
      <c r="L124" s="7"/>
      <c r="M124" s="7">
        <v>2016</v>
      </c>
      <c r="N124" s="13"/>
    </row>
    <row r="125" spans="1:14" s="122" customFormat="1" ht="70.5" customHeight="1">
      <c r="A125" s="60" t="s">
        <v>275</v>
      </c>
      <c r="B125" s="220" t="s">
        <v>498</v>
      </c>
      <c r="C125" s="220"/>
      <c r="D125" s="53">
        <f>SUM(D126:D144)</f>
        <v>201.27000000000004</v>
      </c>
      <c r="E125" s="53">
        <f>SUM(E126:E144)</f>
        <v>8.91</v>
      </c>
      <c r="F125" s="53">
        <f>SUM(F126:F144)</f>
        <v>5.04</v>
      </c>
      <c r="G125" s="53">
        <f>SUM(G126:G144)</f>
        <v>0</v>
      </c>
      <c r="H125" s="53">
        <f>SUM(H126:H144)</f>
        <v>187.32</v>
      </c>
      <c r="I125" s="60"/>
      <c r="J125" s="61"/>
      <c r="K125" s="118"/>
      <c r="L125" s="118"/>
      <c r="M125" s="118"/>
      <c r="N125" s="125"/>
    </row>
    <row r="126" spans="1:14" ht="68.25" customHeight="1">
      <c r="A126" s="31">
        <v>106</v>
      </c>
      <c r="B126" s="11" t="s">
        <v>406</v>
      </c>
      <c r="C126" s="31" t="s">
        <v>262</v>
      </c>
      <c r="D126" s="9">
        <v>4</v>
      </c>
      <c r="E126" s="9"/>
      <c r="F126" s="9"/>
      <c r="G126" s="9"/>
      <c r="H126" s="9">
        <v>4</v>
      </c>
      <c r="I126" s="23" t="s">
        <v>271</v>
      </c>
      <c r="J126" s="22" t="s">
        <v>374</v>
      </c>
      <c r="K126" s="7">
        <v>2016</v>
      </c>
      <c r="L126" s="7"/>
      <c r="M126" s="7">
        <v>2016</v>
      </c>
      <c r="N126" s="13"/>
    </row>
    <row r="127" spans="1:14" ht="68.25" customHeight="1">
      <c r="A127" s="31">
        <v>107</v>
      </c>
      <c r="B127" s="11" t="s">
        <v>375</v>
      </c>
      <c r="C127" s="31" t="s">
        <v>262</v>
      </c>
      <c r="D127" s="9">
        <v>0.3</v>
      </c>
      <c r="E127" s="9"/>
      <c r="F127" s="9"/>
      <c r="G127" s="9"/>
      <c r="H127" s="9">
        <v>0.3</v>
      </c>
      <c r="I127" s="23" t="s">
        <v>369</v>
      </c>
      <c r="J127" s="22" t="s">
        <v>374</v>
      </c>
      <c r="K127" s="7">
        <v>2016</v>
      </c>
      <c r="L127" s="7"/>
      <c r="M127" s="7">
        <v>2016</v>
      </c>
      <c r="N127" s="13"/>
    </row>
    <row r="128" spans="1:14" ht="68.25" customHeight="1">
      <c r="A128" s="31">
        <v>108</v>
      </c>
      <c r="B128" s="11" t="s">
        <v>376</v>
      </c>
      <c r="C128" s="31" t="s">
        <v>229</v>
      </c>
      <c r="D128" s="9">
        <v>0.38</v>
      </c>
      <c r="E128" s="9">
        <v>0.38</v>
      </c>
      <c r="F128" s="9"/>
      <c r="G128" s="9"/>
      <c r="H128" s="9">
        <v>0</v>
      </c>
      <c r="I128" s="23" t="s">
        <v>271</v>
      </c>
      <c r="J128" s="22" t="s">
        <v>377</v>
      </c>
      <c r="K128" s="7">
        <v>2016</v>
      </c>
      <c r="L128" s="7"/>
      <c r="M128" s="7">
        <v>2016</v>
      </c>
      <c r="N128" s="13"/>
    </row>
    <row r="129" spans="1:14" ht="93.75" customHeight="1">
      <c r="A129" s="31">
        <v>109</v>
      </c>
      <c r="B129" s="11" t="s">
        <v>378</v>
      </c>
      <c r="C129" s="31" t="s">
        <v>379</v>
      </c>
      <c r="D129" s="9">
        <v>0.19</v>
      </c>
      <c r="E129" s="9">
        <v>0.06</v>
      </c>
      <c r="F129" s="9"/>
      <c r="G129" s="9"/>
      <c r="H129" s="9">
        <v>0.13</v>
      </c>
      <c r="I129" s="8" t="s">
        <v>206</v>
      </c>
      <c r="J129" s="11" t="s">
        <v>380</v>
      </c>
      <c r="K129" s="7">
        <v>2016</v>
      </c>
      <c r="L129" s="7"/>
      <c r="M129" s="7">
        <v>2016</v>
      </c>
      <c r="N129" s="13"/>
    </row>
    <row r="130" spans="1:14" ht="80.25" customHeight="1">
      <c r="A130" s="31">
        <v>110</v>
      </c>
      <c r="B130" s="11" t="s">
        <v>381</v>
      </c>
      <c r="C130" s="31" t="s">
        <v>299</v>
      </c>
      <c r="D130" s="9">
        <v>9</v>
      </c>
      <c r="E130" s="9"/>
      <c r="F130" s="9">
        <v>5</v>
      </c>
      <c r="G130" s="9"/>
      <c r="H130" s="9">
        <v>4</v>
      </c>
      <c r="I130" s="8" t="s">
        <v>206</v>
      </c>
      <c r="J130" s="23" t="s">
        <v>302</v>
      </c>
      <c r="K130" s="7">
        <v>2016</v>
      </c>
      <c r="L130" s="7"/>
      <c r="M130" s="7">
        <v>2016</v>
      </c>
      <c r="N130" s="13"/>
    </row>
    <row r="131" spans="1:14" ht="166.5" customHeight="1">
      <c r="A131" s="31">
        <v>111</v>
      </c>
      <c r="B131" s="8" t="s">
        <v>303</v>
      </c>
      <c r="C131" s="31" t="s">
        <v>299</v>
      </c>
      <c r="D131" s="9">
        <v>13.6</v>
      </c>
      <c r="E131" s="9"/>
      <c r="F131" s="9"/>
      <c r="G131" s="9"/>
      <c r="H131" s="9">
        <v>13.6</v>
      </c>
      <c r="I131" s="23" t="s">
        <v>305</v>
      </c>
      <c r="J131" s="22" t="s">
        <v>622</v>
      </c>
      <c r="K131" s="7">
        <v>2016</v>
      </c>
      <c r="L131" s="7"/>
      <c r="M131" s="7">
        <v>2016</v>
      </c>
      <c r="N131" s="13"/>
    </row>
    <row r="132" spans="1:14" ht="72.75" customHeight="1">
      <c r="A132" s="31">
        <v>112</v>
      </c>
      <c r="B132" s="11" t="s">
        <v>381</v>
      </c>
      <c r="C132" s="31" t="s">
        <v>294</v>
      </c>
      <c r="D132" s="9">
        <v>5</v>
      </c>
      <c r="E132" s="9">
        <v>2</v>
      </c>
      <c r="F132" s="9"/>
      <c r="G132" s="9"/>
      <c r="H132" s="9">
        <v>3</v>
      </c>
      <c r="I132" s="8" t="s">
        <v>206</v>
      </c>
      <c r="J132" s="23" t="s">
        <v>307</v>
      </c>
      <c r="K132" s="7">
        <v>2016</v>
      </c>
      <c r="L132" s="7"/>
      <c r="M132" s="7">
        <v>2016</v>
      </c>
      <c r="N132" s="13"/>
    </row>
    <row r="133" spans="1:14" ht="61.5" customHeight="1">
      <c r="A133" s="31">
        <v>113</v>
      </c>
      <c r="B133" s="11" t="s">
        <v>661</v>
      </c>
      <c r="C133" s="31" t="s">
        <v>298</v>
      </c>
      <c r="D133" s="9">
        <v>0.5</v>
      </c>
      <c r="E133" s="9"/>
      <c r="F133" s="9"/>
      <c r="G133" s="9"/>
      <c r="H133" s="9">
        <v>0.5</v>
      </c>
      <c r="I133" s="23" t="s">
        <v>308</v>
      </c>
      <c r="J133" s="22" t="s">
        <v>309</v>
      </c>
      <c r="K133" s="7">
        <v>2016</v>
      </c>
      <c r="L133" s="7"/>
      <c r="M133" s="7">
        <v>2016</v>
      </c>
      <c r="N133" s="13"/>
    </row>
    <row r="134" spans="1:14" ht="65.25" customHeight="1">
      <c r="A134" s="31">
        <v>114</v>
      </c>
      <c r="B134" s="11" t="s">
        <v>310</v>
      </c>
      <c r="C134" s="31" t="s">
        <v>297</v>
      </c>
      <c r="D134" s="9">
        <v>0.06</v>
      </c>
      <c r="E134" s="9"/>
      <c r="F134" s="9">
        <v>0.04</v>
      </c>
      <c r="G134" s="9"/>
      <c r="H134" s="9">
        <v>0.02</v>
      </c>
      <c r="I134" s="23" t="s">
        <v>368</v>
      </c>
      <c r="J134" s="8" t="s">
        <v>466</v>
      </c>
      <c r="K134" s="7">
        <v>2016</v>
      </c>
      <c r="L134" s="7"/>
      <c r="M134" s="7">
        <v>2016</v>
      </c>
      <c r="N134" s="13"/>
    </row>
    <row r="135" spans="1:14" ht="57" customHeight="1">
      <c r="A135" s="31">
        <v>115</v>
      </c>
      <c r="B135" s="11" t="s">
        <v>467</v>
      </c>
      <c r="C135" s="31" t="s">
        <v>230</v>
      </c>
      <c r="D135" s="9">
        <v>1.5</v>
      </c>
      <c r="E135" s="9"/>
      <c r="F135" s="9"/>
      <c r="G135" s="9"/>
      <c r="H135" s="9">
        <v>1.5</v>
      </c>
      <c r="I135" s="23" t="s">
        <v>271</v>
      </c>
      <c r="J135" s="22" t="s">
        <v>809</v>
      </c>
      <c r="K135" s="7">
        <v>2016</v>
      </c>
      <c r="L135" s="7"/>
      <c r="M135" s="7">
        <v>2016</v>
      </c>
      <c r="N135" s="13"/>
    </row>
    <row r="136" spans="1:14" ht="158.25" customHeight="1">
      <c r="A136" s="31">
        <v>116</v>
      </c>
      <c r="B136" s="11" t="s">
        <v>886</v>
      </c>
      <c r="C136" s="31" t="s">
        <v>261</v>
      </c>
      <c r="D136" s="9">
        <v>1.1</v>
      </c>
      <c r="E136" s="146"/>
      <c r="F136" s="9"/>
      <c r="G136" s="9"/>
      <c r="H136" s="9">
        <v>1.1</v>
      </c>
      <c r="I136" s="23" t="s">
        <v>305</v>
      </c>
      <c r="J136" s="22" t="s">
        <v>884</v>
      </c>
      <c r="K136" s="7">
        <v>2016</v>
      </c>
      <c r="L136" s="7"/>
      <c r="M136" s="7">
        <v>2016</v>
      </c>
      <c r="N136" s="13"/>
    </row>
    <row r="137" spans="1:36" s="92" customFormat="1" ht="158.25" customHeight="1">
      <c r="A137" s="31">
        <v>117</v>
      </c>
      <c r="B137" s="11" t="s">
        <v>887</v>
      </c>
      <c r="C137" s="31" t="s">
        <v>216</v>
      </c>
      <c r="D137" s="9">
        <v>0.7</v>
      </c>
      <c r="E137" s="146"/>
      <c r="F137" s="9"/>
      <c r="G137" s="9"/>
      <c r="H137" s="9">
        <v>0.7</v>
      </c>
      <c r="I137" s="23" t="s">
        <v>305</v>
      </c>
      <c r="J137" s="22" t="s">
        <v>884</v>
      </c>
      <c r="K137" s="7">
        <v>2016</v>
      </c>
      <c r="L137" s="7"/>
      <c r="M137" s="7">
        <v>2016</v>
      </c>
      <c r="N137" s="89"/>
      <c r="O137" s="157"/>
      <c r="P137" s="157"/>
      <c r="Q137" s="157"/>
      <c r="R137" s="157"/>
      <c r="S137" s="157"/>
      <c r="T137" s="157"/>
      <c r="U137" s="157"/>
      <c r="V137" s="157"/>
      <c r="W137" s="157"/>
      <c r="X137" s="157"/>
      <c r="Y137" s="157"/>
      <c r="Z137" s="157"/>
      <c r="AA137" s="157"/>
      <c r="AB137" s="157"/>
      <c r="AC137" s="158"/>
      <c r="AD137" s="159"/>
      <c r="AI137" s="159"/>
      <c r="AJ137" s="160"/>
    </row>
    <row r="138" spans="1:36" s="92" customFormat="1" ht="147.75" customHeight="1">
      <c r="A138" s="31">
        <v>118</v>
      </c>
      <c r="B138" s="11" t="s">
        <v>888</v>
      </c>
      <c r="C138" s="31" t="s">
        <v>889</v>
      </c>
      <c r="D138" s="9">
        <v>0.5</v>
      </c>
      <c r="E138" s="146"/>
      <c r="F138" s="9"/>
      <c r="G138" s="9"/>
      <c r="H138" s="9">
        <v>0.5</v>
      </c>
      <c r="I138" s="23" t="s">
        <v>305</v>
      </c>
      <c r="J138" s="22" t="s">
        <v>884</v>
      </c>
      <c r="K138" s="7">
        <v>2016</v>
      </c>
      <c r="L138" s="7"/>
      <c r="M138" s="7">
        <v>2016</v>
      </c>
      <c r="N138" s="11" t="s">
        <v>904</v>
      </c>
      <c r="O138" s="157"/>
      <c r="P138" s="157"/>
      <c r="Q138" s="157"/>
      <c r="R138" s="157"/>
      <c r="S138" s="157"/>
      <c r="T138" s="157"/>
      <c r="U138" s="157"/>
      <c r="V138" s="157"/>
      <c r="W138" s="157"/>
      <c r="X138" s="157"/>
      <c r="Y138" s="157"/>
      <c r="Z138" s="157"/>
      <c r="AA138" s="157"/>
      <c r="AB138" s="157"/>
      <c r="AC138" s="158"/>
      <c r="AD138" s="159"/>
      <c r="AI138" s="159"/>
      <c r="AJ138" s="160"/>
    </row>
    <row r="139" spans="1:14" s="88" customFormat="1" ht="68.25" customHeight="1">
      <c r="A139" s="31">
        <v>119</v>
      </c>
      <c r="B139" s="11" t="s">
        <v>810</v>
      </c>
      <c r="C139" s="31" t="s">
        <v>230</v>
      </c>
      <c r="D139" s="9">
        <v>0.06</v>
      </c>
      <c r="E139" s="9"/>
      <c r="F139" s="9"/>
      <c r="G139" s="9"/>
      <c r="H139" s="9">
        <v>0.06</v>
      </c>
      <c r="I139" s="23" t="s">
        <v>362</v>
      </c>
      <c r="J139" s="8" t="s">
        <v>811</v>
      </c>
      <c r="K139" s="7">
        <v>2016</v>
      </c>
      <c r="L139" s="7"/>
      <c r="M139" s="7">
        <v>2016</v>
      </c>
      <c r="N139" s="52"/>
    </row>
    <row r="140" spans="1:14" ht="57" customHeight="1">
      <c r="A140" s="31">
        <v>120</v>
      </c>
      <c r="B140" s="11" t="s">
        <v>812</v>
      </c>
      <c r="C140" s="31" t="s">
        <v>230</v>
      </c>
      <c r="D140" s="9">
        <v>0.05</v>
      </c>
      <c r="E140" s="9">
        <v>0.05</v>
      </c>
      <c r="F140" s="9"/>
      <c r="G140" s="9"/>
      <c r="H140" s="9"/>
      <c r="I140" s="23" t="s">
        <v>362</v>
      </c>
      <c r="J140" s="8" t="s">
        <v>811</v>
      </c>
      <c r="K140" s="7">
        <v>2016</v>
      </c>
      <c r="L140" s="7"/>
      <c r="M140" s="7">
        <v>2016</v>
      </c>
      <c r="N140" s="13"/>
    </row>
    <row r="141" spans="1:14" ht="54.75" customHeight="1">
      <c r="A141" s="31">
        <v>121</v>
      </c>
      <c r="B141" s="31" t="s">
        <v>79</v>
      </c>
      <c r="C141" s="31" t="s">
        <v>80</v>
      </c>
      <c r="D141" s="9">
        <v>10.05</v>
      </c>
      <c r="E141" s="9">
        <v>0.32</v>
      </c>
      <c r="F141" s="9"/>
      <c r="G141" s="9"/>
      <c r="H141" s="9">
        <v>9.73</v>
      </c>
      <c r="I141" s="23" t="s">
        <v>81</v>
      </c>
      <c r="J141" s="22" t="s">
        <v>82</v>
      </c>
      <c r="K141" s="7">
        <v>2016</v>
      </c>
      <c r="L141" s="7"/>
      <c r="M141" s="7">
        <v>2016</v>
      </c>
      <c r="N141" s="13"/>
    </row>
    <row r="142" spans="1:14" ht="120.75" customHeight="1">
      <c r="A142" s="31">
        <v>122</v>
      </c>
      <c r="B142" s="31" t="s">
        <v>83</v>
      </c>
      <c r="C142" s="31" t="s">
        <v>84</v>
      </c>
      <c r="D142" s="9">
        <v>83.98</v>
      </c>
      <c r="E142" s="9">
        <v>4</v>
      </c>
      <c r="F142" s="9"/>
      <c r="G142" s="9"/>
      <c r="H142" s="9">
        <v>79.98</v>
      </c>
      <c r="I142" s="23" t="s">
        <v>81</v>
      </c>
      <c r="J142" s="22" t="s">
        <v>85</v>
      </c>
      <c r="K142" s="7">
        <v>2016</v>
      </c>
      <c r="L142" s="7"/>
      <c r="M142" s="7">
        <v>2016</v>
      </c>
      <c r="N142" s="13"/>
    </row>
    <row r="143" spans="1:14" ht="120.75" customHeight="1">
      <c r="A143" s="31">
        <v>123</v>
      </c>
      <c r="B143" s="31" t="s">
        <v>596</v>
      </c>
      <c r="C143" s="31" t="s">
        <v>597</v>
      </c>
      <c r="D143" s="9">
        <f>E143+H143</f>
        <v>0.30000000000000004</v>
      </c>
      <c r="E143" s="9">
        <v>0.1</v>
      </c>
      <c r="F143" s="9"/>
      <c r="G143" s="9"/>
      <c r="H143" s="9">
        <v>0.2</v>
      </c>
      <c r="I143" s="23" t="s">
        <v>271</v>
      </c>
      <c r="J143" s="22" t="s">
        <v>598</v>
      </c>
      <c r="K143" s="7">
        <v>2016</v>
      </c>
      <c r="L143" s="13"/>
      <c r="M143" s="7">
        <v>2016</v>
      </c>
      <c r="N143" s="13"/>
    </row>
    <row r="144" spans="1:14" ht="146.25" customHeight="1">
      <c r="A144" s="31">
        <v>124</v>
      </c>
      <c r="B144" s="31" t="s">
        <v>581</v>
      </c>
      <c r="C144" s="31" t="s">
        <v>585</v>
      </c>
      <c r="D144" s="9">
        <v>70</v>
      </c>
      <c r="E144" s="9">
        <v>2</v>
      </c>
      <c r="F144" s="9"/>
      <c r="G144" s="9"/>
      <c r="H144" s="9">
        <v>68</v>
      </c>
      <c r="I144" s="23" t="s">
        <v>584</v>
      </c>
      <c r="J144" s="22" t="s">
        <v>474</v>
      </c>
      <c r="K144" s="7">
        <v>2016</v>
      </c>
      <c r="L144" s="7"/>
      <c r="M144" s="7">
        <v>2016</v>
      </c>
      <c r="N144" s="13"/>
    </row>
    <row r="145" spans="1:14" s="122" customFormat="1" ht="141" customHeight="1">
      <c r="A145" s="60" t="s">
        <v>276</v>
      </c>
      <c r="B145" s="220" t="s">
        <v>499</v>
      </c>
      <c r="C145" s="220"/>
      <c r="D145" s="62">
        <f>SUM(D146:D154)</f>
        <v>5.03</v>
      </c>
      <c r="E145" s="62">
        <f>SUM(E146:E154)</f>
        <v>1.3900000000000001</v>
      </c>
      <c r="F145" s="62">
        <f>SUM(F146:F154)</f>
        <v>0</v>
      </c>
      <c r="G145" s="62">
        <f>SUM(G146:G154)</f>
        <v>0</v>
      </c>
      <c r="H145" s="62">
        <f>SUM(H146:H154)</f>
        <v>3.6400000000000006</v>
      </c>
      <c r="I145" s="60"/>
      <c r="J145" s="61"/>
      <c r="K145" s="118"/>
      <c r="L145" s="118"/>
      <c r="M145" s="118"/>
      <c r="N145" s="125"/>
    </row>
    <row r="146" spans="1:14" ht="54.75" customHeight="1">
      <c r="A146" s="31">
        <v>125</v>
      </c>
      <c r="B146" s="11" t="s">
        <v>813</v>
      </c>
      <c r="C146" s="31" t="s">
        <v>351</v>
      </c>
      <c r="D146" s="9">
        <v>0.4</v>
      </c>
      <c r="E146" s="9">
        <v>0.4</v>
      </c>
      <c r="F146" s="9"/>
      <c r="G146" s="9"/>
      <c r="H146" s="9">
        <v>0</v>
      </c>
      <c r="I146" s="23" t="s">
        <v>364</v>
      </c>
      <c r="J146" s="22" t="s">
        <v>814</v>
      </c>
      <c r="K146" s="7">
        <v>2016</v>
      </c>
      <c r="L146" s="7"/>
      <c r="M146" s="7">
        <v>2016</v>
      </c>
      <c r="N146" s="13"/>
    </row>
    <row r="147" spans="1:36" s="92" customFormat="1" ht="357" customHeight="1">
      <c r="A147" s="31">
        <v>126</v>
      </c>
      <c r="B147" s="11" t="s">
        <v>868</v>
      </c>
      <c r="C147" s="31" t="s">
        <v>869</v>
      </c>
      <c r="D147" s="9">
        <v>1.93</v>
      </c>
      <c r="E147" s="9">
        <v>0.67</v>
      </c>
      <c r="F147" s="9"/>
      <c r="G147" s="9"/>
      <c r="H147" s="9">
        <v>1.26</v>
      </c>
      <c r="I147" s="23" t="s">
        <v>870</v>
      </c>
      <c r="J147" s="22" t="s">
        <v>340</v>
      </c>
      <c r="K147" s="7">
        <v>2016</v>
      </c>
      <c r="L147" s="7"/>
      <c r="M147" s="7">
        <v>2016</v>
      </c>
      <c r="N147" s="89"/>
      <c r="O147" s="157"/>
      <c r="P147" s="157"/>
      <c r="Q147" s="157"/>
      <c r="R147" s="157"/>
      <c r="S147" s="157"/>
      <c r="T147" s="157"/>
      <c r="U147" s="157"/>
      <c r="V147" s="157"/>
      <c r="W147" s="157"/>
      <c r="X147" s="157"/>
      <c r="Y147" s="157"/>
      <c r="Z147" s="157"/>
      <c r="AA147" s="157"/>
      <c r="AB147" s="157"/>
      <c r="AC147" s="158"/>
      <c r="AD147" s="158"/>
      <c r="AI147" s="159"/>
      <c r="AJ147" s="160"/>
    </row>
    <row r="148" spans="1:36" s="92" customFormat="1" ht="138" customHeight="1">
      <c r="A148" s="31">
        <v>127</v>
      </c>
      <c r="B148" s="11" t="s">
        <v>240</v>
      </c>
      <c r="C148" s="31" t="s">
        <v>242</v>
      </c>
      <c r="D148" s="9">
        <v>0.14</v>
      </c>
      <c r="E148" s="9">
        <v>0.02</v>
      </c>
      <c r="F148" s="9"/>
      <c r="G148" s="9"/>
      <c r="H148" s="9">
        <v>0.12</v>
      </c>
      <c r="I148" s="23" t="s">
        <v>241</v>
      </c>
      <c r="J148" s="22" t="s">
        <v>255</v>
      </c>
      <c r="K148" s="7">
        <v>2016</v>
      </c>
      <c r="L148" s="7"/>
      <c r="M148" s="7">
        <v>2016</v>
      </c>
      <c r="N148" s="11"/>
      <c r="O148" s="157"/>
      <c r="P148" s="157"/>
      <c r="Q148" s="157"/>
      <c r="R148" s="157"/>
      <c r="S148" s="157"/>
      <c r="T148" s="157"/>
      <c r="U148" s="157"/>
      <c r="V148" s="157"/>
      <c r="W148" s="157"/>
      <c r="X148" s="157"/>
      <c r="Y148" s="157"/>
      <c r="Z148" s="157"/>
      <c r="AA148" s="157"/>
      <c r="AB148" s="157"/>
      <c r="AC148" s="158"/>
      <c r="AD148" s="158"/>
      <c r="AI148" s="159"/>
      <c r="AJ148" s="160"/>
    </row>
    <row r="149" spans="1:36" s="92" customFormat="1" ht="62.25" customHeight="1">
      <c r="A149" s="31">
        <v>128</v>
      </c>
      <c r="B149" s="11" t="s">
        <v>453</v>
      </c>
      <c r="C149" s="31" t="s">
        <v>356</v>
      </c>
      <c r="D149" s="9">
        <v>0.7</v>
      </c>
      <c r="E149" s="9">
        <v>0</v>
      </c>
      <c r="F149" s="9"/>
      <c r="G149" s="9"/>
      <c r="H149" s="9">
        <v>0.7</v>
      </c>
      <c r="I149" s="23" t="s">
        <v>271</v>
      </c>
      <c r="J149" s="8" t="s">
        <v>454</v>
      </c>
      <c r="K149" s="7">
        <v>2016</v>
      </c>
      <c r="L149" s="7"/>
      <c r="M149" s="7">
        <v>2016</v>
      </c>
      <c r="N149" s="11"/>
      <c r="O149" s="157"/>
      <c r="P149" s="157"/>
      <c r="Q149" s="157"/>
      <c r="R149" s="157"/>
      <c r="S149" s="157"/>
      <c r="T149" s="157"/>
      <c r="U149" s="157"/>
      <c r="V149" s="157"/>
      <c r="W149" s="157"/>
      <c r="X149" s="157"/>
      <c r="Y149" s="157"/>
      <c r="Z149" s="157"/>
      <c r="AA149" s="157"/>
      <c r="AB149" s="157"/>
      <c r="AC149" s="158"/>
      <c r="AD149" s="158"/>
      <c r="AI149" s="159"/>
      <c r="AJ149" s="160"/>
    </row>
    <row r="150" spans="1:36" s="92" customFormat="1" ht="66.75" customHeight="1">
      <c r="A150" s="31">
        <v>129</v>
      </c>
      <c r="B150" s="11" t="s">
        <v>662</v>
      </c>
      <c r="C150" s="31" t="s">
        <v>484</v>
      </c>
      <c r="D150" s="9">
        <v>0.35</v>
      </c>
      <c r="E150" s="9">
        <v>0</v>
      </c>
      <c r="F150" s="9"/>
      <c r="G150" s="9"/>
      <c r="H150" s="9">
        <v>0.35</v>
      </c>
      <c r="I150" s="23" t="s">
        <v>455</v>
      </c>
      <c r="J150" s="8" t="s">
        <v>456</v>
      </c>
      <c r="K150" s="7">
        <v>2016</v>
      </c>
      <c r="L150" s="7"/>
      <c r="M150" s="7">
        <v>2016</v>
      </c>
      <c r="N150" s="89"/>
      <c r="O150" s="157"/>
      <c r="P150" s="157"/>
      <c r="Q150" s="157"/>
      <c r="R150" s="157"/>
      <c r="S150" s="157"/>
      <c r="T150" s="157"/>
      <c r="U150" s="157"/>
      <c r="V150" s="157"/>
      <c r="W150" s="157"/>
      <c r="X150" s="157"/>
      <c r="Y150" s="157"/>
      <c r="Z150" s="157"/>
      <c r="AA150" s="157"/>
      <c r="AB150" s="157"/>
      <c r="AC150" s="158"/>
      <c r="AD150" s="158"/>
      <c r="AI150" s="159"/>
      <c r="AJ150" s="160"/>
    </row>
    <row r="151" spans="1:14" s="88" customFormat="1" ht="88.5" customHeight="1">
      <c r="A151" s="31">
        <v>130</v>
      </c>
      <c r="B151" s="11" t="s">
        <v>663</v>
      </c>
      <c r="C151" s="31" t="s">
        <v>484</v>
      </c>
      <c r="D151" s="9">
        <v>0.2</v>
      </c>
      <c r="E151" s="9"/>
      <c r="F151" s="9"/>
      <c r="G151" s="9"/>
      <c r="H151" s="9">
        <v>0.2</v>
      </c>
      <c r="I151" s="23" t="s">
        <v>86</v>
      </c>
      <c r="J151" s="8" t="s">
        <v>456</v>
      </c>
      <c r="K151" s="7">
        <v>2016</v>
      </c>
      <c r="L151" s="7"/>
      <c r="M151" s="7">
        <v>2016</v>
      </c>
      <c r="N151" s="52"/>
    </row>
    <row r="152" spans="1:14" ht="91.5" customHeight="1">
      <c r="A152" s="31">
        <v>131</v>
      </c>
      <c r="B152" s="11" t="s">
        <v>905</v>
      </c>
      <c r="C152" s="31" t="s">
        <v>542</v>
      </c>
      <c r="D152" s="9">
        <v>0.06</v>
      </c>
      <c r="E152" s="9"/>
      <c r="F152" s="9"/>
      <c r="G152" s="9"/>
      <c r="H152" s="9">
        <v>0.06</v>
      </c>
      <c r="I152" s="23" t="s">
        <v>906</v>
      </c>
      <c r="J152" s="8" t="s">
        <v>895</v>
      </c>
      <c r="K152" s="7">
        <v>2016</v>
      </c>
      <c r="L152" s="7"/>
      <c r="M152" s="7">
        <v>2016</v>
      </c>
      <c r="N152" s="13"/>
    </row>
    <row r="153" spans="1:14" ht="91.5" customHeight="1">
      <c r="A153" s="31">
        <v>132</v>
      </c>
      <c r="B153" s="11" t="s">
        <v>599</v>
      </c>
      <c r="C153" s="31" t="s">
        <v>355</v>
      </c>
      <c r="D153" s="9">
        <v>0.3</v>
      </c>
      <c r="E153" s="9">
        <v>0.3</v>
      </c>
      <c r="F153" s="9"/>
      <c r="G153" s="9"/>
      <c r="H153" s="9"/>
      <c r="I153" s="23" t="s">
        <v>271</v>
      </c>
      <c r="J153" s="22" t="s">
        <v>598</v>
      </c>
      <c r="K153" s="7">
        <v>2016</v>
      </c>
      <c r="L153" s="7"/>
      <c r="M153" s="7">
        <v>2016</v>
      </c>
      <c r="N153" s="13"/>
    </row>
    <row r="154" spans="1:14" ht="66" customHeight="1">
      <c r="A154" s="31">
        <v>133</v>
      </c>
      <c r="B154" s="11" t="s">
        <v>87</v>
      </c>
      <c r="C154" s="31" t="s">
        <v>216</v>
      </c>
      <c r="D154" s="9">
        <v>0.95</v>
      </c>
      <c r="E154" s="9"/>
      <c r="F154" s="9"/>
      <c r="G154" s="9"/>
      <c r="H154" s="9">
        <v>0.95</v>
      </c>
      <c r="I154" s="23" t="s">
        <v>88</v>
      </c>
      <c r="J154" s="22" t="s">
        <v>89</v>
      </c>
      <c r="K154" s="7">
        <v>2016</v>
      </c>
      <c r="L154" s="7"/>
      <c r="M154" s="7">
        <v>2016</v>
      </c>
      <c r="N154" s="13"/>
    </row>
    <row r="155" spans="1:14" s="122" customFormat="1" ht="110.25" customHeight="1">
      <c r="A155" s="60" t="s">
        <v>277</v>
      </c>
      <c r="B155" s="220" t="s">
        <v>273</v>
      </c>
      <c r="C155" s="220"/>
      <c r="D155" s="62">
        <f>SUM(D156:D161)</f>
        <v>51.089999999999996</v>
      </c>
      <c r="E155" s="62">
        <f>SUM(E156:E161)</f>
        <v>6</v>
      </c>
      <c r="F155" s="62">
        <f>SUM(F156:F161)</f>
        <v>0</v>
      </c>
      <c r="G155" s="62">
        <f>SUM(G156:G161)</f>
        <v>0</v>
      </c>
      <c r="H155" s="62">
        <f>SUM(H156:H161)</f>
        <v>45.089999999999996</v>
      </c>
      <c r="I155" s="60"/>
      <c r="J155" s="61"/>
      <c r="K155" s="118"/>
      <c r="L155" s="118"/>
      <c r="M155" s="118"/>
      <c r="N155" s="125"/>
    </row>
    <row r="156" spans="1:14" ht="78.75">
      <c r="A156" s="31">
        <v>134</v>
      </c>
      <c r="B156" s="11" t="s">
        <v>875</v>
      </c>
      <c r="C156" s="31" t="s">
        <v>216</v>
      </c>
      <c r="D156" s="9">
        <v>5.87</v>
      </c>
      <c r="E156" s="9"/>
      <c r="F156" s="9"/>
      <c r="G156" s="9"/>
      <c r="H156" s="9">
        <v>5.87</v>
      </c>
      <c r="I156" s="23" t="s">
        <v>271</v>
      </c>
      <c r="J156" s="8" t="s">
        <v>689</v>
      </c>
      <c r="K156" s="7">
        <v>2016</v>
      </c>
      <c r="L156" s="7"/>
      <c r="M156" s="7">
        <v>2016</v>
      </c>
      <c r="N156" s="13"/>
    </row>
    <row r="157" spans="1:14" ht="78.75">
      <c r="A157" s="31">
        <v>135</v>
      </c>
      <c r="B157" s="11" t="s">
        <v>875</v>
      </c>
      <c r="C157" s="31" t="s">
        <v>484</v>
      </c>
      <c r="D157" s="9">
        <v>4.59</v>
      </c>
      <c r="E157" s="9"/>
      <c r="F157" s="9"/>
      <c r="G157" s="9"/>
      <c r="H157" s="9">
        <v>4.59</v>
      </c>
      <c r="I157" s="23" t="s">
        <v>271</v>
      </c>
      <c r="J157" s="8" t="s">
        <v>689</v>
      </c>
      <c r="K157" s="7">
        <v>2016</v>
      </c>
      <c r="L157" s="7"/>
      <c r="M157" s="7">
        <v>2016</v>
      </c>
      <c r="N157" s="13"/>
    </row>
    <row r="158" spans="1:14" s="91" customFormat="1" ht="96.75" customHeight="1">
      <c r="A158" s="31">
        <v>136</v>
      </c>
      <c r="B158" s="11" t="s">
        <v>875</v>
      </c>
      <c r="C158" s="31" t="s">
        <v>542</v>
      </c>
      <c r="D158" s="9">
        <v>5.3</v>
      </c>
      <c r="E158" s="9"/>
      <c r="F158" s="9"/>
      <c r="G158" s="9"/>
      <c r="H158" s="9">
        <v>5.3</v>
      </c>
      <c r="I158" s="23" t="s">
        <v>271</v>
      </c>
      <c r="J158" s="8" t="s">
        <v>689</v>
      </c>
      <c r="K158" s="7">
        <v>2016</v>
      </c>
      <c r="L158" s="7"/>
      <c r="M158" s="7">
        <v>2016</v>
      </c>
      <c r="N158" s="90"/>
    </row>
    <row r="159" spans="1:36" s="92" customFormat="1" ht="156" customHeight="1">
      <c r="A159" s="31">
        <v>137</v>
      </c>
      <c r="B159" s="11" t="s">
        <v>675</v>
      </c>
      <c r="C159" s="31" t="s">
        <v>17</v>
      </c>
      <c r="D159" s="9">
        <v>19.18</v>
      </c>
      <c r="E159" s="9">
        <v>1.5</v>
      </c>
      <c r="F159" s="9"/>
      <c r="G159" s="9"/>
      <c r="H159" s="9">
        <v>17.68</v>
      </c>
      <c r="I159" s="23" t="s">
        <v>271</v>
      </c>
      <c r="J159" s="8" t="s">
        <v>689</v>
      </c>
      <c r="K159" s="7">
        <v>2016</v>
      </c>
      <c r="L159" s="7"/>
      <c r="M159" s="7">
        <v>2016</v>
      </c>
      <c r="N159" s="23"/>
      <c r="O159" s="157"/>
      <c r="P159" s="157"/>
      <c r="Q159" s="157"/>
      <c r="R159" s="157"/>
      <c r="S159" s="157"/>
      <c r="T159" s="157"/>
      <c r="U159" s="157"/>
      <c r="V159" s="157"/>
      <c r="W159" s="157"/>
      <c r="X159" s="157"/>
      <c r="Y159" s="157"/>
      <c r="Z159" s="157"/>
      <c r="AA159" s="157"/>
      <c r="AB159" s="157"/>
      <c r="AC159" s="158"/>
      <c r="AD159" s="158" t="s">
        <v>91</v>
      </c>
      <c r="AI159" s="159" t="s">
        <v>92</v>
      </c>
      <c r="AJ159" s="160">
        <v>5</v>
      </c>
    </row>
    <row r="160" spans="1:14" s="71" customFormat="1" ht="55.5" customHeight="1">
      <c r="A160" s="31">
        <v>138</v>
      </c>
      <c r="B160" s="11" t="s">
        <v>664</v>
      </c>
      <c r="C160" s="31" t="s">
        <v>256</v>
      </c>
      <c r="D160" s="9">
        <v>13.35</v>
      </c>
      <c r="E160" s="9">
        <v>4.5</v>
      </c>
      <c r="F160" s="9"/>
      <c r="G160" s="9"/>
      <c r="H160" s="9">
        <v>8.85</v>
      </c>
      <c r="I160" s="23" t="s">
        <v>305</v>
      </c>
      <c r="J160" s="22" t="s">
        <v>306</v>
      </c>
      <c r="K160" s="7">
        <v>2016</v>
      </c>
      <c r="L160" s="7"/>
      <c r="M160" s="7">
        <v>2016</v>
      </c>
      <c r="N160" s="4"/>
    </row>
    <row r="161" spans="1:14" s="91" customFormat="1" ht="88.5" customHeight="1">
      <c r="A161" s="31">
        <v>139</v>
      </c>
      <c r="B161" s="31" t="s">
        <v>347</v>
      </c>
      <c r="C161" s="31" t="s">
        <v>262</v>
      </c>
      <c r="D161" s="33">
        <v>2.8</v>
      </c>
      <c r="E161" s="9"/>
      <c r="F161" s="33"/>
      <c r="G161" s="33"/>
      <c r="H161" s="9">
        <v>2.8</v>
      </c>
      <c r="I161" s="23" t="s">
        <v>271</v>
      </c>
      <c r="J161" s="8" t="s">
        <v>689</v>
      </c>
      <c r="K161" s="7">
        <v>2016</v>
      </c>
      <c r="L161" s="7"/>
      <c r="M161" s="7">
        <v>2016</v>
      </c>
      <c r="N161" s="90"/>
    </row>
    <row r="162" spans="1:14" s="127" customFormat="1" ht="108.75" customHeight="1">
      <c r="A162" s="60" t="s">
        <v>280</v>
      </c>
      <c r="B162" s="220" t="s">
        <v>497</v>
      </c>
      <c r="C162" s="220"/>
      <c r="D162" s="53">
        <f>D163</f>
        <v>9.3</v>
      </c>
      <c r="E162" s="53">
        <f>E163</f>
        <v>0</v>
      </c>
      <c r="F162" s="53">
        <f>F163</f>
        <v>0</v>
      </c>
      <c r="G162" s="53">
        <f>G163</f>
        <v>0</v>
      </c>
      <c r="H162" s="53">
        <f>H163</f>
        <v>9.3</v>
      </c>
      <c r="I162" s="60"/>
      <c r="J162" s="61"/>
      <c r="K162" s="118"/>
      <c r="L162" s="118"/>
      <c r="M162" s="118"/>
      <c r="N162" s="126"/>
    </row>
    <row r="163" spans="1:14" s="92" customFormat="1" ht="78.75">
      <c r="A163" s="31">
        <v>140</v>
      </c>
      <c r="B163" s="11" t="s">
        <v>687</v>
      </c>
      <c r="C163" s="31" t="s">
        <v>356</v>
      </c>
      <c r="D163" s="33">
        <v>9.3</v>
      </c>
      <c r="E163" s="9"/>
      <c r="F163" s="9"/>
      <c r="G163" s="9"/>
      <c r="H163" s="9">
        <v>9.3</v>
      </c>
      <c r="I163" s="23" t="s">
        <v>90</v>
      </c>
      <c r="J163" s="8" t="s">
        <v>689</v>
      </c>
      <c r="K163" s="7">
        <v>2016</v>
      </c>
      <c r="L163" s="7"/>
      <c r="M163" s="7">
        <v>2016</v>
      </c>
      <c r="N163" s="8"/>
    </row>
    <row r="164" spans="1:14" s="127" customFormat="1" ht="42.75" customHeight="1">
      <c r="A164" s="60" t="s">
        <v>411</v>
      </c>
      <c r="B164" s="60" t="s">
        <v>492</v>
      </c>
      <c r="C164" s="60"/>
      <c r="D164" s="166">
        <f>D165+D175+D201+D212+D217</f>
        <v>248.03000000000003</v>
      </c>
      <c r="E164" s="166">
        <f>E165+E175+E201+E212+E217</f>
        <v>11.16</v>
      </c>
      <c r="F164" s="166">
        <f>F165+F175+F201+F212+F217</f>
        <v>0</v>
      </c>
      <c r="G164" s="166">
        <f>G165+G175+G201+G212+G217</f>
        <v>0</v>
      </c>
      <c r="H164" s="166">
        <f>H165+H175+H201+H212+H217</f>
        <v>236.87</v>
      </c>
      <c r="I164" s="133"/>
      <c r="J164" s="164"/>
      <c r="K164" s="118"/>
      <c r="L164" s="118"/>
      <c r="M164" s="118"/>
      <c r="N164" s="126"/>
    </row>
    <row r="165" spans="1:14" s="127" customFormat="1" ht="110.25" customHeight="1">
      <c r="A165" s="60" t="s">
        <v>274</v>
      </c>
      <c r="B165" s="220" t="s">
        <v>497</v>
      </c>
      <c r="C165" s="220"/>
      <c r="D165" s="53">
        <f>SUM(D166:D174)</f>
        <v>1.9500000000000002</v>
      </c>
      <c r="E165" s="53">
        <f>SUM(E166:E174)</f>
        <v>0.11</v>
      </c>
      <c r="F165" s="53">
        <f>SUM(F166:F174)</f>
        <v>0</v>
      </c>
      <c r="G165" s="53">
        <f>SUM(G166:G174)</f>
        <v>0</v>
      </c>
      <c r="H165" s="53">
        <f>SUM(H166:H174)</f>
        <v>1.8399999999999999</v>
      </c>
      <c r="I165" s="60"/>
      <c r="J165" s="61"/>
      <c r="K165" s="118"/>
      <c r="L165" s="118"/>
      <c r="M165" s="118"/>
      <c r="N165" s="126"/>
    </row>
    <row r="166" spans="1:14" s="92" customFormat="1" ht="84" customHeight="1">
      <c r="A166" s="31">
        <v>141</v>
      </c>
      <c r="B166" s="11" t="s">
        <v>520</v>
      </c>
      <c r="C166" s="11" t="s">
        <v>521</v>
      </c>
      <c r="D166" s="30">
        <v>0.04</v>
      </c>
      <c r="E166" s="30">
        <v>0.04</v>
      </c>
      <c r="F166" s="30"/>
      <c r="G166" s="30"/>
      <c r="H166" s="30"/>
      <c r="I166" s="11" t="s">
        <v>52</v>
      </c>
      <c r="J166" s="56" t="s">
        <v>690</v>
      </c>
      <c r="K166" s="7">
        <v>2016</v>
      </c>
      <c r="L166" s="7"/>
      <c r="M166" s="7">
        <v>2016</v>
      </c>
      <c r="N166" s="8"/>
    </row>
    <row r="167" spans="1:14" s="92" customFormat="1" ht="78.75">
      <c r="A167" s="31">
        <v>142</v>
      </c>
      <c r="B167" s="11" t="s">
        <v>383</v>
      </c>
      <c r="C167" s="11" t="s">
        <v>521</v>
      </c>
      <c r="D167" s="30">
        <v>0.43</v>
      </c>
      <c r="E167" s="30"/>
      <c r="F167" s="30"/>
      <c r="G167" s="30"/>
      <c r="H167" s="30">
        <v>0.43</v>
      </c>
      <c r="I167" s="11" t="s">
        <v>52</v>
      </c>
      <c r="J167" s="56" t="s">
        <v>690</v>
      </c>
      <c r="K167" s="7">
        <v>2016</v>
      </c>
      <c r="L167" s="7"/>
      <c r="M167" s="7">
        <v>2016</v>
      </c>
      <c r="N167" s="8"/>
    </row>
    <row r="168" spans="1:14" s="92" customFormat="1" ht="84.75" customHeight="1">
      <c r="A168" s="31">
        <v>143</v>
      </c>
      <c r="B168" s="11" t="s">
        <v>315</v>
      </c>
      <c r="C168" s="11" t="s">
        <v>314</v>
      </c>
      <c r="D168" s="30">
        <v>0.02</v>
      </c>
      <c r="E168" s="30">
        <v>0.02</v>
      </c>
      <c r="F168" s="30"/>
      <c r="G168" s="30"/>
      <c r="H168" s="30"/>
      <c r="I168" s="11" t="s">
        <v>52</v>
      </c>
      <c r="J168" s="56" t="s">
        <v>690</v>
      </c>
      <c r="K168" s="7">
        <v>2016</v>
      </c>
      <c r="L168" s="7"/>
      <c r="M168" s="7">
        <v>2016</v>
      </c>
      <c r="N168" s="8"/>
    </row>
    <row r="169" spans="1:14" s="92" customFormat="1" ht="84.75" customHeight="1">
      <c r="A169" s="31">
        <v>144</v>
      </c>
      <c r="B169" s="11" t="s">
        <v>257</v>
      </c>
      <c r="C169" s="11" t="s">
        <v>224</v>
      </c>
      <c r="D169" s="30">
        <v>0.12</v>
      </c>
      <c r="E169" s="30"/>
      <c r="F169" s="30"/>
      <c r="G169" s="30"/>
      <c r="H169" s="30">
        <v>0.12</v>
      </c>
      <c r="I169" s="11" t="s">
        <v>52</v>
      </c>
      <c r="J169" s="56" t="s">
        <v>690</v>
      </c>
      <c r="K169" s="7">
        <v>2016</v>
      </c>
      <c r="L169" s="7"/>
      <c r="M169" s="7">
        <v>2016</v>
      </c>
      <c r="N169" s="8"/>
    </row>
    <row r="170" spans="1:14" s="92" customFormat="1" ht="84.75" customHeight="1">
      <c r="A170" s="31">
        <v>145</v>
      </c>
      <c r="B170" s="11" t="s">
        <v>316</v>
      </c>
      <c r="C170" s="11" t="s">
        <v>534</v>
      </c>
      <c r="D170" s="30">
        <v>0.09</v>
      </c>
      <c r="E170" s="30"/>
      <c r="F170" s="30"/>
      <c r="G170" s="30"/>
      <c r="H170" s="30">
        <v>0.09</v>
      </c>
      <c r="I170" s="11" t="s">
        <v>52</v>
      </c>
      <c r="J170" s="56" t="s">
        <v>690</v>
      </c>
      <c r="K170" s="7">
        <v>2016</v>
      </c>
      <c r="L170" s="7"/>
      <c r="M170" s="7">
        <v>2016</v>
      </c>
      <c r="N170" s="8"/>
    </row>
    <row r="171" spans="1:14" s="85" customFormat="1" ht="84.75" customHeight="1">
      <c r="A171" s="31">
        <v>146</v>
      </c>
      <c r="B171" s="11" t="s">
        <v>317</v>
      </c>
      <c r="C171" s="11" t="s">
        <v>348</v>
      </c>
      <c r="D171" s="30">
        <v>0.05</v>
      </c>
      <c r="E171" s="30">
        <v>0.05</v>
      </c>
      <c r="F171" s="30"/>
      <c r="G171" s="30"/>
      <c r="H171" s="30"/>
      <c r="I171" s="11" t="s">
        <v>52</v>
      </c>
      <c r="J171" s="56" t="s">
        <v>690</v>
      </c>
      <c r="K171" s="7">
        <v>2016</v>
      </c>
      <c r="L171" s="7"/>
      <c r="M171" s="7">
        <v>2016</v>
      </c>
      <c r="N171" s="81"/>
    </row>
    <row r="172" spans="1:14" s="92" customFormat="1" ht="84.75" customHeight="1">
      <c r="A172" s="31">
        <v>147</v>
      </c>
      <c r="B172" s="11" t="s">
        <v>384</v>
      </c>
      <c r="C172" s="11" t="s">
        <v>225</v>
      </c>
      <c r="D172" s="30">
        <v>0.7</v>
      </c>
      <c r="E172" s="30"/>
      <c r="F172" s="30"/>
      <c r="G172" s="30"/>
      <c r="H172" s="30">
        <v>0.7</v>
      </c>
      <c r="I172" s="11" t="s">
        <v>52</v>
      </c>
      <c r="J172" s="56" t="s">
        <v>690</v>
      </c>
      <c r="K172" s="7">
        <v>2016</v>
      </c>
      <c r="L172" s="7"/>
      <c r="M172" s="7">
        <v>2016</v>
      </c>
      <c r="N172" s="8"/>
    </row>
    <row r="173" spans="1:14" s="92" customFormat="1" ht="90" customHeight="1">
      <c r="A173" s="31">
        <v>148</v>
      </c>
      <c r="B173" s="11" t="s">
        <v>318</v>
      </c>
      <c r="C173" s="11" t="s">
        <v>319</v>
      </c>
      <c r="D173" s="30">
        <v>0.4</v>
      </c>
      <c r="E173" s="30"/>
      <c r="F173" s="30"/>
      <c r="G173" s="30"/>
      <c r="H173" s="30">
        <v>0.4</v>
      </c>
      <c r="I173" s="11" t="s">
        <v>52</v>
      </c>
      <c r="J173" s="56" t="s">
        <v>690</v>
      </c>
      <c r="K173" s="7">
        <v>2016</v>
      </c>
      <c r="L173" s="7"/>
      <c r="M173" s="7">
        <v>2016</v>
      </c>
      <c r="N173" s="8"/>
    </row>
    <row r="174" spans="1:14" s="92" customFormat="1" ht="90" customHeight="1">
      <c r="A174" s="31">
        <v>149</v>
      </c>
      <c r="B174" s="11" t="s">
        <v>320</v>
      </c>
      <c r="C174" s="11" t="s">
        <v>321</v>
      </c>
      <c r="D174" s="30">
        <v>0.1</v>
      </c>
      <c r="E174" s="30"/>
      <c r="F174" s="30"/>
      <c r="G174" s="30"/>
      <c r="H174" s="30">
        <v>0.1</v>
      </c>
      <c r="I174" s="11" t="s">
        <v>52</v>
      </c>
      <c r="J174" s="56" t="s">
        <v>690</v>
      </c>
      <c r="K174" s="7">
        <v>2016</v>
      </c>
      <c r="L174" s="7"/>
      <c r="M174" s="7">
        <v>2016</v>
      </c>
      <c r="N174" s="8"/>
    </row>
    <row r="175" spans="1:14" s="127" customFormat="1" ht="85.5" customHeight="1">
      <c r="A175" s="60" t="s">
        <v>275</v>
      </c>
      <c r="B175" s="220" t="s">
        <v>498</v>
      </c>
      <c r="C175" s="220"/>
      <c r="D175" s="53">
        <f>SUM(D176:D200)</f>
        <v>95.83000000000001</v>
      </c>
      <c r="E175" s="53">
        <f>SUM(E176:E200)</f>
        <v>2.57</v>
      </c>
      <c r="F175" s="53">
        <f>SUM(F176:F200)</f>
        <v>0</v>
      </c>
      <c r="G175" s="53">
        <f>SUM(G176:G200)</f>
        <v>0</v>
      </c>
      <c r="H175" s="53">
        <f>SUM(H176:H200)</f>
        <v>93.26</v>
      </c>
      <c r="I175" s="60"/>
      <c r="J175" s="61"/>
      <c r="K175" s="118"/>
      <c r="L175" s="118"/>
      <c r="M175" s="118"/>
      <c r="N175" s="126"/>
    </row>
    <row r="176" spans="1:14" s="92" customFormat="1" ht="153.75" customHeight="1">
      <c r="A176" s="31">
        <v>150</v>
      </c>
      <c r="B176" s="11" t="s">
        <v>665</v>
      </c>
      <c r="C176" s="11" t="s">
        <v>322</v>
      </c>
      <c r="D176" s="30">
        <v>0.5</v>
      </c>
      <c r="E176" s="30"/>
      <c r="F176" s="30"/>
      <c r="G176" s="30"/>
      <c r="H176" s="30">
        <v>0.5</v>
      </c>
      <c r="I176" s="11" t="s">
        <v>323</v>
      </c>
      <c r="J176" s="11" t="s">
        <v>18</v>
      </c>
      <c r="K176" s="7">
        <v>2016</v>
      </c>
      <c r="L176" s="7"/>
      <c r="M176" s="7">
        <v>2016</v>
      </c>
      <c r="N176" s="8"/>
    </row>
    <row r="177" spans="1:14" s="92" customFormat="1" ht="97.5" customHeight="1">
      <c r="A177" s="31">
        <v>151</v>
      </c>
      <c r="B177" s="11" t="s">
        <v>259</v>
      </c>
      <c r="C177" s="11" t="s">
        <v>417</v>
      </c>
      <c r="D177" s="58">
        <v>33.42</v>
      </c>
      <c r="E177" s="58">
        <v>0.72</v>
      </c>
      <c r="F177" s="30"/>
      <c r="G177" s="30"/>
      <c r="H177" s="58">
        <v>32.7</v>
      </c>
      <c r="I177" s="11" t="s">
        <v>52</v>
      </c>
      <c r="J177" s="11" t="s">
        <v>359</v>
      </c>
      <c r="K177" s="7">
        <v>2016</v>
      </c>
      <c r="L177" s="7"/>
      <c r="M177" s="7">
        <v>2016</v>
      </c>
      <c r="N177" s="8"/>
    </row>
    <row r="178" spans="1:14" s="92" customFormat="1" ht="31.5">
      <c r="A178" s="31">
        <v>152</v>
      </c>
      <c r="B178" s="11" t="s">
        <v>325</v>
      </c>
      <c r="C178" s="11" t="s">
        <v>519</v>
      </c>
      <c r="D178" s="30">
        <v>0.06</v>
      </c>
      <c r="E178" s="30"/>
      <c r="F178" s="30"/>
      <c r="G178" s="30"/>
      <c r="H178" s="30">
        <v>0.06</v>
      </c>
      <c r="I178" s="11" t="s">
        <v>52</v>
      </c>
      <c r="J178" s="11" t="s">
        <v>228</v>
      </c>
      <c r="K178" s="7">
        <v>2016</v>
      </c>
      <c r="L178" s="7"/>
      <c r="M178" s="7">
        <v>2016</v>
      </c>
      <c r="N178" s="8"/>
    </row>
    <row r="179" spans="1:14" s="92" customFormat="1" ht="86.25" customHeight="1">
      <c r="A179" s="31">
        <v>153</v>
      </c>
      <c r="B179" s="11" t="s">
        <v>258</v>
      </c>
      <c r="C179" s="11" t="s">
        <v>227</v>
      </c>
      <c r="D179" s="30">
        <v>2.1</v>
      </c>
      <c r="E179" s="30">
        <v>0.2</v>
      </c>
      <c r="F179" s="30"/>
      <c r="G179" s="30"/>
      <c r="H179" s="30">
        <v>1.9</v>
      </c>
      <c r="I179" s="11" t="s">
        <v>52</v>
      </c>
      <c r="J179" s="56" t="s">
        <v>690</v>
      </c>
      <c r="K179" s="7">
        <v>2016</v>
      </c>
      <c r="L179" s="7"/>
      <c r="M179" s="7">
        <v>2016</v>
      </c>
      <c r="N179" s="8"/>
    </row>
    <row r="180" spans="1:14" s="92" customFormat="1" ht="86.25" customHeight="1">
      <c r="A180" s="31">
        <v>154</v>
      </c>
      <c r="B180" s="11" t="s">
        <v>341</v>
      </c>
      <c r="C180" s="11" t="s">
        <v>227</v>
      </c>
      <c r="D180" s="30">
        <v>0.1</v>
      </c>
      <c r="E180" s="30">
        <v>0.1</v>
      </c>
      <c r="F180" s="30"/>
      <c r="G180" s="30"/>
      <c r="H180" s="30"/>
      <c r="I180" s="11" t="s">
        <v>52</v>
      </c>
      <c r="J180" s="56" t="s">
        <v>690</v>
      </c>
      <c r="K180" s="7">
        <v>2016</v>
      </c>
      <c r="L180" s="7"/>
      <c r="M180" s="7">
        <v>2016</v>
      </c>
      <c r="N180" s="8"/>
    </row>
    <row r="181" spans="1:14" s="92" customFormat="1" ht="86.25" customHeight="1">
      <c r="A181" s="31">
        <v>155</v>
      </c>
      <c r="B181" s="11" t="s">
        <v>468</v>
      </c>
      <c r="C181" s="11" t="s">
        <v>227</v>
      </c>
      <c r="D181" s="30">
        <v>0.25</v>
      </c>
      <c r="E181" s="30"/>
      <c r="F181" s="30"/>
      <c r="G181" s="30"/>
      <c r="H181" s="30">
        <v>0.25</v>
      </c>
      <c r="I181" s="11" t="s">
        <v>52</v>
      </c>
      <c r="J181" s="56" t="s">
        <v>690</v>
      </c>
      <c r="K181" s="7">
        <v>2016</v>
      </c>
      <c r="L181" s="7"/>
      <c r="M181" s="7">
        <v>2016</v>
      </c>
      <c r="N181" s="8"/>
    </row>
    <row r="182" spans="1:14" s="92" customFormat="1" ht="87" customHeight="1">
      <c r="A182" s="31">
        <v>156</v>
      </c>
      <c r="B182" s="11" t="s">
        <v>470</v>
      </c>
      <c r="C182" s="11" t="s">
        <v>223</v>
      </c>
      <c r="D182" s="30">
        <v>51.66</v>
      </c>
      <c r="E182" s="30">
        <v>1.11</v>
      </c>
      <c r="F182" s="30"/>
      <c r="G182" s="30"/>
      <c r="H182" s="30">
        <v>50.55</v>
      </c>
      <c r="I182" s="11" t="s">
        <v>52</v>
      </c>
      <c r="J182" s="11" t="s">
        <v>471</v>
      </c>
      <c r="K182" s="7">
        <v>2016</v>
      </c>
      <c r="L182" s="7"/>
      <c r="M182" s="7">
        <v>2016</v>
      </c>
      <c r="N182" s="8"/>
    </row>
    <row r="183" spans="1:14" s="92" customFormat="1" ht="96" customHeight="1">
      <c r="A183" s="31">
        <v>157</v>
      </c>
      <c r="B183" s="11" t="s">
        <v>328</v>
      </c>
      <c r="C183" s="11" t="s">
        <v>519</v>
      </c>
      <c r="D183" s="30">
        <v>0.1</v>
      </c>
      <c r="E183" s="30"/>
      <c r="F183" s="30"/>
      <c r="G183" s="30"/>
      <c r="H183" s="30">
        <v>0.1</v>
      </c>
      <c r="I183" s="11" t="s">
        <v>52</v>
      </c>
      <c r="J183" s="56" t="s">
        <v>690</v>
      </c>
      <c r="K183" s="7">
        <v>2016</v>
      </c>
      <c r="L183" s="7"/>
      <c r="M183" s="7">
        <v>2016</v>
      </c>
      <c r="N183" s="8"/>
    </row>
    <row r="184" spans="1:14" s="92" customFormat="1" ht="96.75" customHeight="1">
      <c r="A184" s="31">
        <v>158</v>
      </c>
      <c r="B184" s="11" t="s">
        <v>329</v>
      </c>
      <c r="C184" s="11" t="s">
        <v>519</v>
      </c>
      <c r="D184" s="30">
        <v>0.5</v>
      </c>
      <c r="E184" s="30">
        <v>0.3</v>
      </c>
      <c r="F184" s="30"/>
      <c r="G184" s="30"/>
      <c r="H184" s="30">
        <v>0.2</v>
      </c>
      <c r="I184" s="11" t="s">
        <v>52</v>
      </c>
      <c r="J184" s="56" t="s">
        <v>690</v>
      </c>
      <c r="K184" s="7">
        <v>2016</v>
      </c>
      <c r="L184" s="7"/>
      <c r="M184" s="7">
        <v>2016</v>
      </c>
      <c r="N184" s="8"/>
    </row>
    <row r="185" spans="1:14" s="92" customFormat="1" ht="101.25" customHeight="1">
      <c r="A185" s="31">
        <v>159</v>
      </c>
      <c r="B185" s="11" t="s">
        <v>330</v>
      </c>
      <c r="C185" s="11" t="s">
        <v>519</v>
      </c>
      <c r="D185" s="58">
        <v>2</v>
      </c>
      <c r="E185" s="58"/>
      <c r="F185" s="58"/>
      <c r="G185" s="58"/>
      <c r="H185" s="58">
        <v>2</v>
      </c>
      <c r="I185" s="11" t="s">
        <v>52</v>
      </c>
      <c r="J185" s="56" t="s">
        <v>690</v>
      </c>
      <c r="K185" s="7">
        <v>2016</v>
      </c>
      <c r="L185" s="7"/>
      <c r="M185" s="7">
        <v>2016</v>
      </c>
      <c r="N185" s="8"/>
    </row>
    <row r="186" spans="1:14" s="92" customFormat="1" ht="71.25" customHeight="1">
      <c r="A186" s="31">
        <v>160</v>
      </c>
      <c r="B186" s="11" t="s">
        <v>324</v>
      </c>
      <c r="C186" s="11" t="s">
        <v>519</v>
      </c>
      <c r="D186" s="30">
        <v>0.2</v>
      </c>
      <c r="E186" s="30"/>
      <c r="F186" s="30"/>
      <c r="G186" s="30"/>
      <c r="H186" s="30">
        <v>0.2</v>
      </c>
      <c r="I186" s="11" t="s">
        <v>52</v>
      </c>
      <c r="J186" s="11" t="s">
        <v>228</v>
      </c>
      <c r="K186" s="7">
        <v>2016</v>
      </c>
      <c r="L186" s="7"/>
      <c r="M186" s="7">
        <v>2016</v>
      </c>
      <c r="N186" s="8"/>
    </row>
    <row r="187" spans="1:14" s="92" customFormat="1" ht="78.75">
      <c r="A187" s="31">
        <v>161</v>
      </c>
      <c r="B187" s="11" t="s">
        <v>326</v>
      </c>
      <c r="C187" s="11" t="s">
        <v>519</v>
      </c>
      <c r="D187" s="30">
        <v>0.02</v>
      </c>
      <c r="E187" s="30"/>
      <c r="F187" s="30"/>
      <c r="G187" s="30"/>
      <c r="H187" s="30">
        <v>0.02</v>
      </c>
      <c r="I187" s="11" t="s">
        <v>52</v>
      </c>
      <c r="J187" s="56" t="s">
        <v>690</v>
      </c>
      <c r="K187" s="7">
        <v>2016</v>
      </c>
      <c r="L187" s="7"/>
      <c r="M187" s="7">
        <v>2016</v>
      </c>
      <c r="N187" s="8"/>
    </row>
    <row r="188" spans="1:14" s="92" customFormat="1" ht="93.75" customHeight="1">
      <c r="A188" s="31">
        <v>162</v>
      </c>
      <c r="B188" s="11" t="s">
        <v>422</v>
      </c>
      <c r="C188" s="11" t="s">
        <v>423</v>
      </c>
      <c r="D188" s="30">
        <v>0.2</v>
      </c>
      <c r="E188" s="30">
        <v>0.1</v>
      </c>
      <c r="F188" s="30"/>
      <c r="G188" s="30"/>
      <c r="H188" s="30">
        <v>0.1</v>
      </c>
      <c r="I188" s="11" t="s">
        <v>327</v>
      </c>
      <c r="J188" s="56" t="s">
        <v>690</v>
      </c>
      <c r="K188" s="7">
        <v>2016</v>
      </c>
      <c r="L188" s="7"/>
      <c r="M188" s="7">
        <v>2016</v>
      </c>
      <c r="N188" s="8"/>
    </row>
    <row r="189" spans="1:14" s="92" customFormat="1" ht="141.75">
      <c r="A189" s="31">
        <v>163</v>
      </c>
      <c r="B189" s="11" t="s">
        <v>721</v>
      </c>
      <c r="C189" s="11" t="s">
        <v>314</v>
      </c>
      <c r="D189" s="58">
        <v>1</v>
      </c>
      <c r="E189" s="58"/>
      <c r="F189" s="58"/>
      <c r="G189" s="58"/>
      <c r="H189" s="58">
        <v>1</v>
      </c>
      <c r="I189" s="11" t="s">
        <v>323</v>
      </c>
      <c r="J189" s="11" t="s">
        <v>666</v>
      </c>
      <c r="K189" s="7">
        <v>2016</v>
      </c>
      <c r="L189" s="7"/>
      <c r="M189" s="7">
        <v>2016</v>
      </c>
      <c r="N189" s="8"/>
    </row>
    <row r="190" spans="1:14" s="92" customFormat="1" ht="141.75">
      <c r="A190" s="31">
        <v>164</v>
      </c>
      <c r="B190" s="11" t="s">
        <v>722</v>
      </c>
      <c r="C190" s="11" t="s">
        <v>314</v>
      </c>
      <c r="D190" s="30">
        <v>0.5</v>
      </c>
      <c r="E190" s="30"/>
      <c r="F190" s="30"/>
      <c r="G190" s="30"/>
      <c r="H190" s="30">
        <v>0.5</v>
      </c>
      <c r="I190" s="11" t="s">
        <v>323</v>
      </c>
      <c r="J190" s="11" t="s">
        <v>667</v>
      </c>
      <c r="K190" s="7">
        <v>2016</v>
      </c>
      <c r="L190" s="7"/>
      <c r="M190" s="7">
        <v>2016</v>
      </c>
      <c r="N190" s="8"/>
    </row>
    <row r="191" spans="1:14" s="92" customFormat="1" ht="90.75" customHeight="1">
      <c r="A191" s="31">
        <v>165</v>
      </c>
      <c r="B191" s="11" t="s">
        <v>332</v>
      </c>
      <c r="C191" s="11" t="s">
        <v>538</v>
      </c>
      <c r="D191" s="30">
        <v>0.2</v>
      </c>
      <c r="E191" s="30"/>
      <c r="F191" s="30"/>
      <c r="G191" s="30"/>
      <c r="H191" s="30">
        <v>0.2</v>
      </c>
      <c r="I191" s="11" t="s">
        <v>52</v>
      </c>
      <c r="J191" s="56" t="s">
        <v>690</v>
      </c>
      <c r="K191" s="7">
        <v>2016</v>
      </c>
      <c r="L191" s="7"/>
      <c r="M191" s="7">
        <v>2016</v>
      </c>
      <c r="N191" s="8"/>
    </row>
    <row r="192" spans="1:14" s="92" customFormat="1" ht="157.5">
      <c r="A192" s="31">
        <v>166</v>
      </c>
      <c r="B192" s="11" t="s">
        <v>718</v>
      </c>
      <c r="C192" s="11" t="s">
        <v>538</v>
      </c>
      <c r="D192" s="30">
        <v>0.8</v>
      </c>
      <c r="E192" s="30"/>
      <c r="F192" s="30"/>
      <c r="G192" s="30"/>
      <c r="H192" s="30">
        <v>0.8</v>
      </c>
      <c r="I192" s="11" t="s">
        <v>323</v>
      </c>
      <c r="J192" s="11" t="s">
        <v>668</v>
      </c>
      <c r="K192" s="7">
        <v>2016</v>
      </c>
      <c r="L192" s="7"/>
      <c r="M192" s="7">
        <v>2016</v>
      </c>
      <c r="N192" s="8"/>
    </row>
    <row r="193" spans="1:14" s="92" customFormat="1" ht="157.5">
      <c r="A193" s="31">
        <v>167</v>
      </c>
      <c r="B193" s="11" t="s">
        <v>719</v>
      </c>
      <c r="C193" s="11" t="s">
        <v>538</v>
      </c>
      <c r="D193" s="30">
        <v>1.4</v>
      </c>
      <c r="E193" s="30"/>
      <c r="F193" s="30"/>
      <c r="G193" s="30"/>
      <c r="H193" s="30">
        <v>1.4</v>
      </c>
      <c r="I193" s="11" t="s">
        <v>323</v>
      </c>
      <c r="J193" s="11" t="s">
        <v>668</v>
      </c>
      <c r="K193" s="7">
        <v>2016</v>
      </c>
      <c r="L193" s="7"/>
      <c r="M193" s="7">
        <v>2016</v>
      </c>
      <c r="N193" s="8"/>
    </row>
    <row r="194" spans="1:14" s="92" customFormat="1" ht="78.75">
      <c r="A194" s="31">
        <v>168</v>
      </c>
      <c r="B194" s="11" t="s">
        <v>419</v>
      </c>
      <c r="C194" s="11" t="s">
        <v>418</v>
      </c>
      <c r="D194" s="30">
        <v>0.55</v>
      </c>
      <c r="E194" s="30"/>
      <c r="F194" s="30"/>
      <c r="G194" s="30"/>
      <c r="H194" s="30">
        <v>0.55</v>
      </c>
      <c r="I194" s="11" t="s">
        <v>52</v>
      </c>
      <c r="J194" s="56" t="s">
        <v>690</v>
      </c>
      <c r="K194" s="7">
        <v>2016</v>
      </c>
      <c r="L194" s="7"/>
      <c r="M194" s="7">
        <v>2016</v>
      </c>
      <c r="N194" s="8"/>
    </row>
    <row r="195" spans="1:14" s="92" customFormat="1" ht="78.75">
      <c r="A195" s="31">
        <v>169</v>
      </c>
      <c r="B195" s="11" t="s">
        <v>720</v>
      </c>
      <c r="C195" s="11" t="s">
        <v>314</v>
      </c>
      <c r="D195" s="30">
        <v>0.03</v>
      </c>
      <c r="E195" s="30"/>
      <c r="F195" s="30"/>
      <c r="G195" s="30"/>
      <c r="H195" s="30">
        <v>0.03</v>
      </c>
      <c r="I195" s="11" t="s">
        <v>52</v>
      </c>
      <c r="J195" s="56" t="s">
        <v>690</v>
      </c>
      <c r="K195" s="7">
        <v>2016</v>
      </c>
      <c r="L195" s="7"/>
      <c r="M195" s="7">
        <v>2016</v>
      </c>
      <c r="N195" s="8"/>
    </row>
    <row r="196" spans="1:14" s="112" customFormat="1" ht="89.25" customHeight="1">
      <c r="A196" s="31">
        <v>170</v>
      </c>
      <c r="B196" s="11" t="s">
        <v>420</v>
      </c>
      <c r="C196" s="11" t="s">
        <v>314</v>
      </c>
      <c r="D196" s="30">
        <v>0.09</v>
      </c>
      <c r="E196" s="30"/>
      <c r="F196" s="30"/>
      <c r="G196" s="30"/>
      <c r="H196" s="30">
        <v>0.09</v>
      </c>
      <c r="I196" s="11" t="s">
        <v>52</v>
      </c>
      <c r="J196" s="56" t="s">
        <v>690</v>
      </c>
      <c r="K196" s="7">
        <v>2016</v>
      </c>
      <c r="L196" s="7"/>
      <c r="M196" s="7">
        <v>2016</v>
      </c>
      <c r="N196" s="93"/>
    </row>
    <row r="197" spans="1:14" s="92" customFormat="1" ht="89.25" customHeight="1">
      <c r="A197" s="31">
        <v>171</v>
      </c>
      <c r="B197" s="11" t="s">
        <v>472</v>
      </c>
      <c r="C197" s="11" t="s">
        <v>421</v>
      </c>
      <c r="D197" s="30">
        <v>0.07</v>
      </c>
      <c r="E197" s="30"/>
      <c r="F197" s="30"/>
      <c r="G197" s="30"/>
      <c r="H197" s="30">
        <v>0.07</v>
      </c>
      <c r="I197" s="11" t="s">
        <v>52</v>
      </c>
      <c r="J197" s="56" t="s">
        <v>690</v>
      </c>
      <c r="K197" s="7">
        <v>2016</v>
      </c>
      <c r="L197" s="7"/>
      <c r="M197" s="7">
        <v>2016</v>
      </c>
      <c r="N197" s="8"/>
    </row>
    <row r="198" spans="1:14" s="92" customFormat="1" ht="89.25" customHeight="1">
      <c r="A198" s="31">
        <v>172</v>
      </c>
      <c r="B198" s="11" t="s">
        <v>469</v>
      </c>
      <c r="C198" s="11" t="s">
        <v>226</v>
      </c>
      <c r="D198" s="30">
        <v>0.03</v>
      </c>
      <c r="E198" s="30"/>
      <c r="F198" s="30"/>
      <c r="G198" s="30"/>
      <c r="H198" s="30">
        <v>0.03</v>
      </c>
      <c r="I198" s="11" t="s">
        <v>52</v>
      </c>
      <c r="J198" s="56" t="s">
        <v>690</v>
      </c>
      <c r="K198" s="7">
        <v>2016</v>
      </c>
      <c r="L198" s="7"/>
      <c r="M198" s="7">
        <v>2016</v>
      </c>
      <c r="N198" s="8"/>
    </row>
    <row r="199" spans="1:14" s="92" customFormat="1" ht="89.25" customHeight="1">
      <c r="A199" s="31">
        <v>173</v>
      </c>
      <c r="B199" s="11" t="s">
        <v>571</v>
      </c>
      <c r="C199" s="11" t="s">
        <v>540</v>
      </c>
      <c r="D199" s="30">
        <v>0.04</v>
      </c>
      <c r="E199" s="30">
        <v>0.04</v>
      </c>
      <c r="F199" s="30"/>
      <c r="G199" s="30"/>
      <c r="H199" s="30"/>
      <c r="I199" s="11" t="s">
        <v>572</v>
      </c>
      <c r="J199" s="56" t="s">
        <v>690</v>
      </c>
      <c r="K199" s="7">
        <v>2016</v>
      </c>
      <c r="L199" s="7"/>
      <c r="M199" s="7">
        <v>2016</v>
      </c>
      <c r="N199" s="8"/>
    </row>
    <row r="200" spans="1:14" s="92" customFormat="1" ht="89.25" customHeight="1">
      <c r="A200" s="31">
        <v>174</v>
      </c>
      <c r="B200" s="11" t="s">
        <v>669</v>
      </c>
      <c r="C200" s="11" t="s">
        <v>540</v>
      </c>
      <c r="D200" s="30">
        <v>0.01</v>
      </c>
      <c r="E200" s="30"/>
      <c r="F200" s="30"/>
      <c r="G200" s="30"/>
      <c r="H200" s="30">
        <v>0.01</v>
      </c>
      <c r="I200" s="11" t="s">
        <v>52</v>
      </c>
      <c r="J200" s="56" t="s">
        <v>690</v>
      </c>
      <c r="K200" s="7">
        <v>2016</v>
      </c>
      <c r="L200" s="7"/>
      <c r="M200" s="7">
        <v>2016</v>
      </c>
      <c r="N200" s="8"/>
    </row>
    <row r="201" spans="1:14" s="127" customFormat="1" ht="121.5" customHeight="1">
      <c r="A201" s="60" t="s">
        <v>276</v>
      </c>
      <c r="B201" s="220" t="s">
        <v>499</v>
      </c>
      <c r="C201" s="220"/>
      <c r="D201" s="53">
        <f>SUM(D202:D211)</f>
        <v>11.299999999999999</v>
      </c>
      <c r="E201" s="53">
        <f>SUM(E202:E211)</f>
        <v>0.25</v>
      </c>
      <c r="F201" s="53">
        <f>SUM(F202:F211)</f>
        <v>0</v>
      </c>
      <c r="G201" s="53">
        <f>SUM(G202:G211)</f>
        <v>0</v>
      </c>
      <c r="H201" s="53">
        <f>SUM(H202:H211)</f>
        <v>11.049999999999999</v>
      </c>
      <c r="I201" s="60"/>
      <c r="J201" s="61"/>
      <c r="K201" s="118"/>
      <c r="L201" s="118"/>
      <c r="M201" s="118"/>
      <c r="N201" s="126"/>
    </row>
    <row r="202" spans="1:14" s="92" customFormat="1" ht="93.75" customHeight="1">
      <c r="A202" s="31">
        <v>175</v>
      </c>
      <c r="B202" s="11" t="s">
        <v>425</v>
      </c>
      <c r="C202" s="11" t="s">
        <v>424</v>
      </c>
      <c r="D202" s="30">
        <v>0.84</v>
      </c>
      <c r="E202" s="30">
        <v>0.2</v>
      </c>
      <c r="F202" s="30"/>
      <c r="G202" s="30"/>
      <c r="H202" s="30">
        <v>0.64</v>
      </c>
      <c r="I202" s="11" t="s">
        <v>52</v>
      </c>
      <c r="J202" s="56" t="s">
        <v>690</v>
      </c>
      <c r="K202" s="7">
        <v>2016</v>
      </c>
      <c r="L202" s="7"/>
      <c r="M202" s="7">
        <v>2016</v>
      </c>
      <c r="N202" s="8"/>
    </row>
    <row r="203" spans="1:14" s="92" customFormat="1" ht="93.75" customHeight="1">
      <c r="A203" s="31">
        <v>176</v>
      </c>
      <c r="B203" s="11" t="s">
        <v>426</v>
      </c>
      <c r="C203" s="11" t="s">
        <v>537</v>
      </c>
      <c r="D203" s="30">
        <v>0.05</v>
      </c>
      <c r="E203" s="30"/>
      <c r="F203" s="30"/>
      <c r="G203" s="30"/>
      <c r="H203" s="30">
        <v>0.05</v>
      </c>
      <c r="I203" s="11" t="s">
        <v>52</v>
      </c>
      <c r="J203" s="56" t="s">
        <v>690</v>
      </c>
      <c r="K203" s="7">
        <v>2016</v>
      </c>
      <c r="L203" s="7"/>
      <c r="M203" s="7">
        <v>2016</v>
      </c>
      <c r="N203" s="8"/>
    </row>
    <row r="204" spans="1:14" s="92" customFormat="1" ht="93.75" customHeight="1">
      <c r="A204" s="31">
        <v>177</v>
      </c>
      <c r="B204" s="11" t="s">
        <v>473</v>
      </c>
      <c r="C204" s="11" t="s">
        <v>427</v>
      </c>
      <c r="D204" s="30">
        <v>0.55</v>
      </c>
      <c r="E204" s="30"/>
      <c r="F204" s="30"/>
      <c r="G204" s="30"/>
      <c r="H204" s="30">
        <v>0.55</v>
      </c>
      <c r="I204" s="11" t="s">
        <v>52</v>
      </c>
      <c r="J204" s="56" t="s">
        <v>690</v>
      </c>
      <c r="K204" s="7">
        <v>2016</v>
      </c>
      <c r="L204" s="7"/>
      <c r="M204" s="7">
        <v>2016</v>
      </c>
      <c r="N204" s="8"/>
    </row>
    <row r="205" spans="1:14" s="92" customFormat="1" ht="93.75" customHeight="1">
      <c r="A205" s="31">
        <v>178</v>
      </c>
      <c r="B205" s="11" t="s">
        <v>428</v>
      </c>
      <c r="C205" s="11" t="s">
        <v>430</v>
      </c>
      <c r="D205" s="30">
        <v>1.16</v>
      </c>
      <c r="E205" s="30"/>
      <c r="F205" s="30"/>
      <c r="G205" s="30"/>
      <c r="H205" s="30">
        <v>1.16</v>
      </c>
      <c r="I205" s="11" t="s">
        <v>52</v>
      </c>
      <c r="J205" s="56" t="s">
        <v>690</v>
      </c>
      <c r="K205" s="7">
        <v>2016</v>
      </c>
      <c r="L205" s="7"/>
      <c r="M205" s="7">
        <v>2016</v>
      </c>
      <c r="N205" s="8"/>
    </row>
    <row r="206" spans="1:14" s="92" customFormat="1" ht="93.75" customHeight="1">
      <c r="A206" s="31">
        <v>179</v>
      </c>
      <c r="B206" s="11" t="s">
        <v>476</v>
      </c>
      <c r="C206" s="11" t="s">
        <v>541</v>
      </c>
      <c r="D206" s="30">
        <v>0.26</v>
      </c>
      <c r="E206" s="30"/>
      <c r="F206" s="30"/>
      <c r="G206" s="30"/>
      <c r="H206" s="30">
        <v>0.26</v>
      </c>
      <c r="I206" s="11" t="s">
        <v>52</v>
      </c>
      <c r="J206" s="56" t="s">
        <v>690</v>
      </c>
      <c r="K206" s="7">
        <v>2016</v>
      </c>
      <c r="L206" s="7"/>
      <c r="M206" s="7">
        <v>2016</v>
      </c>
      <c r="N206" s="8"/>
    </row>
    <row r="207" spans="1:14" s="92" customFormat="1" ht="93.75" customHeight="1">
      <c r="A207" s="31">
        <v>180</v>
      </c>
      <c r="B207" s="11" t="s">
        <v>301</v>
      </c>
      <c r="C207" s="11" t="s">
        <v>519</v>
      </c>
      <c r="D207" s="30">
        <v>0.82</v>
      </c>
      <c r="E207" s="30"/>
      <c r="F207" s="146"/>
      <c r="G207" s="146"/>
      <c r="H207" s="30">
        <v>0.82</v>
      </c>
      <c r="I207" s="11" t="s">
        <v>52</v>
      </c>
      <c r="J207" s="56" t="s">
        <v>690</v>
      </c>
      <c r="K207" s="7">
        <v>2016</v>
      </c>
      <c r="L207" s="7"/>
      <c r="M207" s="7">
        <v>2016</v>
      </c>
      <c r="N207" s="8"/>
    </row>
    <row r="208" spans="1:14" s="88" customFormat="1" ht="93.75" customHeight="1">
      <c r="A208" s="31">
        <v>181</v>
      </c>
      <c r="B208" s="11" t="s">
        <v>477</v>
      </c>
      <c r="C208" s="11" t="s">
        <v>519</v>
      </c>
      <c r="D208" s="30">
        <v>0.3</v>
      </c>
      <c r="E208" s="30"/>
      <c r="F208" s="30"/>
      <c r="G208" s="30"/>
      <c r="H208" s="30">
        <v>0.3</v>
      </c>
      <c r="I208" s="11" t="s">
        <v>52</v>
      </c>
      <c r="J208" s="56" t="s">
        <v>690</v>
      </c>
      <c r="K208" s="7">
        <v>2016</v>
      </c>
      <c r="L208" s="7"/>
      <c r="M208" s="7">
        <v>2016</v>
      </c>
      <c r="N208" s="52"/>
    </row>
    <row r="209" spans="1:14" ht="93.75" customHeight="1">
      <c r="A209" s="31">
        <v>182</v>
      </c>
      <c r="B209" s="11" t="s">
        <v>431</v>
      </c>
      <c r="C209" s="11" t="s">
        <v>432</v>
      </c>
      <c r="D209" s="58">
        <v>7</v>
      </c>
      <c r="E209" s="58"/>
      <c r="F209" s="58"/>
      <c r="G209" s="58"/>
      <c r="H209" s="58">
        <v>7</v>
      </c>
      <c r="I209" s="11" t="s">
        <v>52</v>
      </c>
      <c r="J209" s="56" t="s">
        <v>690</v>
      </c>
      <c r="K209" s="7">
        <v>2016</v>
      </c>
      <c r="L209" s="7"/>
      <c r="M209" s="7">
        <v>2016</v>
      </c>
      <c r="N209" s="13"/>
    </row>
    <row r="210" spans="1:14" s="94" customFormat="1" ht="93.75" customHeight="1">
      <c r="A210" s="31">
        <v>183</v>
      </c>
      <c r="B210" s="11" t="s">
        <v>670</v>
      </c>
      <c r="C210" s="11" t="s">
        <v>226</v>
      </c>
      <c r="D210" s="30">
        <v>0.05</v>
      </c>
      <c r="E210" s="30">
        <v>0.05</v>
      </c>
      <c r="F210" s="30"/>
      <c r="G210" s="30"/>
      <c r="H210" s="30"/>
      <c r="I210" s="11" t="s">
        <v>52</v>
      </c>
      <c r="J210" s="56" t="s">
        <v>690</v>
      </c>
      <c r="K210" s="7">
        <v>2016</v>
      </c>
      <c r="L210" s="7"/>
      <c r="M210" s="7">
        <v>2016</v>
      </c>
      <c r="N210" s="8"/>
    </row>
    <row r="211" spans="1:14" s="70" customFormat="1" ht="93.75" customHeight="1">
      <c r="A211" s="31">
        <v>184</v>
      </c>
      <c r="B211" s="11" t="s">
        <v>478</v>
      </c>
      <c r="C211" s="11" t="s">
        <v>349</v>
      </c>
      <c r="D211" s="30">
        <v>0.27</v>
      </c>
      <c r="E211" s="30"/>
      <c r="F211" s="30"/>
      <c r="G211" s="30"/>
      <c r="H211" s="30">
        <v>0.27</v>
      </c>
      <c r="I211" s="11" t="s">
        <v>52</v>
      </c>
      <c r="J211" s="56" t="s">
        <v>690</v>
      </c>
      <c r="K211" s="7">
        <v>2016</v>
      </c>
      <c r="L211" s="7"/>
      <c r="M211" s="7">
        <v>2016</v>
      </c>
      <c r="N211" s="1"/>
    </row>
    <row r="212" spans="1:16" s="128" customFormat="1" ht="114" customHeight="1">
      <c r="A212" s="60" t="s">
        <v>277</v>
      </c>
      <c r="B212" s="220" t="s">
        <v>273</v>
      </c>
      <c r="C212" s="220"/>
      <c r="D212" s="53">
        <f>SUM(D213:D216)</f>
        <v>22.68</v>
      </c>
      <c r="E212" s="53">
        <f>SUM(E213:E216)</f>
        <v>8.23</v>
      </c>
      <c r="F212" s="53">
        <f>SUM(F213:F216)</f>
        <v>0</v>
      </c>
      <c r="G212" s="53">
        <f>SUM(G213:G216)</f>
        <v>0</v>
      </c>
      <c r="H212" s="53">
        <f>SUM(H213:H216)</f>
        <v>14.45</v>
      </c>
      <c r="I212" s="60"/>
      <c r="J212" s="61"/>
      <c r="K212" s="171"/>
      <c r="L212" s="171"/>
      <c r="M212" s="171"/>
      <c r="N212" s="170"/>
      <c r="P212" s="129"/>
    </row>
    <row r="213" spans="1:16" s="63" customFormat="1" ht="144" customHeight="1">
      <c r="A213" s="13">
        <v>185</v>
      </c>
      <c r="B213" s="11" t="s">
        <v>122</v>
      </c>
      <c r="C213" s="11" t="s">
        <v>433</v>
      </c>
      <c r="D213" s="29">
        <v>11.18</v>
      </c>
      <c r="E213" s="29">
        <v>0.33</v>
      </c>
      <c r="F213" s="29"/>
      <c r="G213" s="29"/>
      <c r="H213" s="29">
        <v>10.85</v>
      </c>
      <c r="I213" s="11" t="s">
        <v>52</v>
      </c>
      <c r="J213" s="56" t="s">
        <v>690</v>
      </c>
      <c r="K213" s="7">
        <v>2016</v>
      </c>
      <c r="L213" s="7"/>
      <c r="M213" s="7">
        <v>2016</v>
      </c>
      <c r="N213" s="8"/>
      <c r="P213" s="64"/>
    </row>
    <row r="214" spans="1:13" s="2" customFormat="1" ht="77.25" customHeight="1">
      <c r="A214" s="13">
        <v>186</v>
      </c>
      <c r="B214" s="11" t="s">
        <v>122</v>
      </c>
      <c r="C214" s="19" t="s">
        <v>521</v>
      </c>
      <c r="D214" s="29">
        <v>2</v>
      </c>
      <c r="E214" s="29">
        <v>1.4</v>
      </c>
      <c r="F214" s="29"/>
      <c r="G214" s="29"/>
      <c r="H214" s="29">
        <v>0.6</v>
      </c>
      <c r="I214" s="8" t="s">
        <v>26</v>
      </c>
      <c r="J214" s="56" t="s">
        <v>690</v>
      </c>
      <c r="K214" s="7">
        <v>2016</v>
      </c>
      <c r="L214" s="7"/>
      <c r="M214" s="7">
        <v>2016</v>
      </c>
    </row>
    <row r="215" spans="1:13" s="2" customFormat="1" ht="80.25" customHeight="1">
      <c r="A215" s="13">
        <v>187</v>
      </c>
      <c r="B215" s="13" t="s">
        <v>120</v>
      </c>
      <c r="C215" s="16" t="s">
        <v>27</v>
      </c>
      <c r="D215" s="29">
        <v>6</v>
      </c>
      <c r="E215" s="29">
        <v>5</v>
      </c>
      <c r="F215" s="29"/>
      <c r="G215" s="29"/>
      <c r="H215" s="29">
        <v>1</v>
      </c>
      <c r="I215" s="8" t="s">
        <v>26</v>
      </c>
      <c r="J215" s="56" t="s">
        <v>690</v>
      </c>
      <c r="K215" s="7">
        <v>2016</v>
      </c>
      <c r="L215" s="7"/>
      <c r="M215" s="7">
        <v>2016</v>
      </c>
    </row>
    <row r="216" spans="1:16" s="63" customFormat="1" ht="157.5">
      <c r="A216" s="13">
        <v>188</v>
      </c>
      <c r="B216" s="11" t="s">
        <v>761</v>
      </c>
      <c r="C216" s="11" t="s">
        <v>321</v>
      </c>
      <c r="D216" s="30">
        <v>3.5</v>
      </c>
      <c r="E216" s="30">
        <v>1.5</v>
      </c>
      <c r="F216" s="30"/>
      <c r="G216" s="30"/>
      <c r="H216" s="58">
        <v>2</v>
      </c>
      <c r="I216" s="11" t="s">
        <v>323</v>
      </c>
      <c r="J216" s="11" t="s">
        <v>18</v>
      </c>
      <c r="K216" s="7">
        <v>2016</v>
      </c>
      <c r="L216" s="7"/>
      <c r="M216" s="7">
        <v>2016</v>
      </c>
      <c r="N216" s="8"/>
      <c r="P216" s="64"/>
    </row>
    <row r="217" spans="1:14" s="131" customFormat="1" ht="120" customHeight="1">
      <c r="A217" s="60" t="s">
        <v>280</v>
      </c>
      <c r="B217" s="220" t="s">
        <v>282</v>
      </c>
      <c r="C217" s="220"/>
      <c r="D217" s="53">
        <f>SUM(D218:D220)</f>
        <v>116.27000000000001</v>
      </c>
      <c r="E217" s="53">
        <f>SUM(E218:E220)</f>
        <v>0</v>
      </c>
      <c r="F217" s="53">
        <f>SUM(F218:F220)</f>
        <v>0</v>
      </c>
      <c r="G217" s="53">
        <f>SUM(G218:G220)</f>
        <v>0</v>
      </c>
      <c r="H217" s="53">
        <f>SUM(H218:H220)</f>
        <v>116.27000000000001</v>
      </c>
      <c r="I217" s="60"/>
      <c r="J217" s="61"/>
      <c r="K217" s="171"/>
      <c r="L217" s="171"/>
      <c r="M217" s="171"/>
      <c r="N217" s="130"/>
    </row>
    <row r="218" spans="1:14" s="107" customFormat="1" ht="80.25" customHeight="1">
      <c r="A218" s="11">
        <v>189</v>
      </c>
      <c r="B218" s="11" t="s">
        <v>684</v>
      </c>
      <c r="C218" s="11" t="s">
        <v>534</v>
      </c>
      <c r="D218" s="140">
        <v>1.68</v>
      </c>
      <c r="E218" s="140"/>
      <c r="F218" s="140"/>
      <c r="G218" s="140"/>
      <c r="H218" s="140">
        <v>1.68</v>
      </c>
      <c r="I218" s="11" t="s">
        <v>685</v>
      </c>
      <c r="J218" s="56" t="s">
        <v>690</v>
      </c>
      <c r="K218" s="7">
        <v>2016</v>
      </c>
      <c r="L218" s="7"/>
      <c r="M218" s="7">
        <v>2016</v>
      </c>
      <c r="N218" s="114"/>
    </row>
    <row r="219" spans="1:14" s="161" customFormat="1" ht="80.25" customHeight="1">
      <c r="A219" s="31">
        <v>190</v>
      </c>
      <c r="B219" s="11" t="s">
        <v>762</v>
      </c>
      <c r="C219" s="11" t="s">
        <v>331</v>
      </c>
      <c r="D219" s="30">
        <v>41.28</v>
      </c>
      <c r="E219" s="30"/>
      <c r="F219" s="30"/>
      <c r="G219" s="30"/>
      <c r="H219" s="30">
        <v>41.28</v>
      </c>
      <c r="I219" s="11" t="s">
        <v>693</v>
      </c>
      <c r="J219" s="56" t="s">
        <v>692</v>
      </c>
      <c r="K219" s="7">
        <v>2016</v>
      </c>
      <c r="L219" s="7"/>
      <c r="M219" s="7">
        <v>2016</v>
      </c>
      <c r="N219" s="1"/>
    </row>
    <row r="220" spans="1:14" s="199" customFormat="1" ht="80.25" customHeight="1">
      <c r="A220" s="197">
        <v>191</v>
      </c>
      <c r="B220" s="191" t="s">
        <v>763</v>
      </c>
      <c r="C220" s="191" t="s">
        <v>540</v>
      </c>
      <c r="D220" s="193">
        <v>73.31</v>
      </c>
      <c r="E220" s="193"/>
      <c r="F220" s="193"/>
      <c r="G220" s="193"/>
      <c r="H220" s="193">
        <v>73.31</v>
      </c>
      <c r="I220" s="191" t="s">
        <v>640</v>
      </c>
      <c r="J220" s="198" t="s">
        <v>690</v>
      </c>
      <c r="K220" s="194">
        <v>2016</v>
      </c>
      <c r="L220" s="194"/>
      <c r="M220" s="194">
        <v>2016</v>
      </c>
      <c r="N220" s="191" t="s">
        <v>620</v>
      </c>
    </row>
    <row r="221" spans="1:14" s="95" customFormat="1" ht="37.5" customHeight="1">
      <c r="A221" s="60" t="s">
        <v>412</v>
      </c>
      <c r="B221" s="60" t="s">
        <v>491</v>
      </c>
      <c r="C221" s="60"/>
      <c r="D221" s="166">
        <f>D222+D227+D262+D271</f>
        <v>199.73000000000002</v>
      </c>
      <c r="E221" s="166">
        <f>E222+E227+E262+E271</f>
        <v>38.269999999999996</v>
      </c>
      <c r="F221" s="166">
        <f>F222+F227+F262+F271</f>
        <v>0.43000000000000005</v>
      </c>
      <c r="G221" s="166">
        <f>G222+G227+G262+G271</f>
        <v>22.6</v>
      </c>
      <c r="H221" s="166">
        <f>H222+H227+H262+H271</f>
        <v>138.43</v>
      </c>
      <c r="I221" s="133"/>
      <c r="J221" s="164"/>
      <c r="K221" s="171"/>
      <c r="L221" s="171"/>
      <c r="M221" s="171"/>
      <c r="N221" s="60"/>
    </row>
    <row r="222" spans="1:14" s="95" customFormat="1" ht="113.25" customHeight="1">
      <c r="A222" s="60" t="s">
        <v>274</v>
      </c>
      <c r="B222" s="220" t="s">
        <v>614</v>
      </c>
      <c r="C222" s="220"/>
      <c r="D222" s="66">
        <f>SUM(D223:D226)</f>
        <v>4.710000000000001</v>
      </c>
      <c r="E222" s="66">
        <f>SUM(E223:E226)</f>
        <v>0.17</v>
      </c>
      <c r="F222" s="66">
        <f>SUM(F223:F226)</f>
        <v>0</v>
      </c>
      <c r="G222" s="66">
        <f>SUM(G223:G226)</f>
        <v>0</v>
      </c>
      <c r="H222" s="66">
        <f>SUM(H223:H226)</f>
        <v>4.54</v>
      </c>
      <c r="I222" s="133"/>
      <c r="J222" s="60"/>
      <c r="K222" s="171"/>
      <c r="L222" s="171"/>
      <c r="M222" s="171"/>
      <c r="N222" s="60"/>
    </row>
    <row r="223" spans="1:14" s="161" customFormat="1" ht="72" customHeight="1">
      <c r="A223" s="11">
        <v>192</v>
      </c>
      <c r="B223" s="34" t="s">
        <v>615</v>
      </c>
      <c r="C223" s="34" t="s">
        <v>19</v>
      </c>
      <c r="D223" s="35">
        <f>E223+F223+G223+H223</f>
        <v>0.30000000000000004</v>
      </c>
      <c r="E223" s="24">
        <v>0.1</v>
      </c>
      <c r="F223" s="24"/>
      <c r="G223" s="24"/>
      <c r="H223" s="36">
        <v>0.2</v>
      </c>
      <c r="I223" s="37" t="s">
        <v>616</v>
      </c>
      <c r="J223" s="11" t="s">
        <v>617</v>
      </c>
      <c r="K223" s="7">
        <v>2016</v>
      </c>
      <c r="L223" s="7"/>
      <c r="M223" s="7">
        <v>2016</v>
      </c>
      <c r="N223" s="1"/>
    </row>
    <row r="224" spans="1:14" s="96" customFormat="1" ht="74.25" customHeight="1">
      <c r="A224" s="11">
        <v>193</v>
      </c>
      <c r="B224" s="97" t="s">
        <v>618</v>
      </c>
      <c r="C224" s="38" t="s">
        <v>281</v>
      </c>
      <c r="D224" s="35">
        <f>E224+F224+G224+H224</f>
        <v>0.1</v>
      </c>
      <c r="E224" s="35"/>
      <c r="F224" s="35"/>
      <c r="G224" s="39"/>
      <c r="H224" s="39">
        <v>0.1</v>
      </c>
      <c r="I224" s="40" t="s">
        <v>350</v>
      </c>
      <c r="J224" s="11" t="s">
        <v>619</v>
      </c>
      <c r="K224" s="7">
        <v>2016</v>
      </c>
      <c r="L224" s="7"/>
      <c r="M224" s="7">
        <v>2016</v>
      </c>
      <c r="N224" s="11" t="s">
        <v>12</v>
      </c>
    </row>
    <row r="225" spans="1:14" s="96" customFormat="1" ht="409.5">
      <c r="A225" s="11">
        <v>194</v>
      </c>
      <c r="B225" s="97" t="s">
        <v>479</v>
      </c>
      <c r="C225" s="42" t="s">
        <v>480</v>
      </c>
      <c r="D225" s="35">
        <v>4.16</v>
      </c>
      <c r="E225" s="35">
        <v>0.07</v>
      </c>
      <c r="F225" s="35"/>
      <c r="G225" s="39"/>
      <c r="H225" s="39">
        <f>D225-E225</f>
        <v>4.09</v>
      </c>
      <c r="I225" s="40" t="s">
        <v>350</v>
      </c>
      <c r="J225" s="11" t="s">
        <v>619</v>
      </c>
      <c r="K225" s="7">
        <v>2016</v>
      </c>
      <c r="L225" s="7"/>
      <c r="M225" s="7">
        <v>2016</v>
      </c>
      <c r="N225" s="11" t="s">
        <v>15</v>
      </c>
    </row>
    <row r="226" spans="1:14" s="96" customFormat="1" ht="69.75" customHeight="1">
      <c r="A226" s="11">
        <v>195</v>
      </c>
      <c r="B226" s="97" t="s">
        <v>6</v>
      </c>
      <c r="C226" s="38" t="s">
        <v>7</v>
      </c>
      <c r="D226" s="35">
        <f>E226+F226+G226+H226</f>
        <v>0.15</v>
      </c>
      <c r="E226" s="35"/>
      <c r="F226" s="35"/>
      <c r="G226" s="39"/>
      <c r="H226" s="39">
        <v>0.15</v>
      </c>
      <c r="I226" s="40" t="s">
        <v>350</v>
      </c>
      <c r="J226" s="11" t="s">
        <v>8</v>
      </c>
      <c r="K226" s="7">
        <v>2016</v>
      </c>
      <c r="L226" s="7"/>
      <c r="M226" s="7">
        <v>2016</v>
      </c>
      <c r="N226" s="11"/>
    </row>
    <row r="227" spans="1:14" s="95" customFormat="1" ht="111.75" customHeight="1">
      <c r="A227" s="60" t="s">
        <v>275</v>
      </c>
      <c r="B227" s="220" t="s">
        <v>498</v>
      </c>
      <c r="C227" s="220"/>
      <c r="D227" s="66">
        <f>SUM(D228:D261)</f>
        <v>131.88</v>
      </c>
      <c r="E227" s="66">
        <f>SUM(E228:E261)</f>
        <v>13.409999999999997</v>
      </c>
      <c r="F227" s="66">
        <f>SUM(F228:F261)</f>
        <v>0.43000000000000005</v>
      </c>
      <c r="G227" s="66">
        <f>SUM(G228:G261)</f>
        <v>22.6</v>
      </c>
      <c r="H227" s="66">
        <f>SUM(H228:H261)</f>
        <v>95.43999999999998</v>
      </c>
      <c r="I227" s="60"/>
      <c r="J227" s="60"/>
      <c r="K227" s="171"/>
      <c r="L227" s="171"/>
      <c r="M227" s="171"/>
      <c r="N227" s="60"/>
    </row>
    <row r="228" spans="1:14" s="96" customFormat="1" ht="86.25" customHeight="1">
      <c r="A228" s="11">
        <v>196</v>
      </c>
      <c r="B228" s="11" t="s">
        <v>10</v>
      </c>
      <c r="C228" s="37" t="s">
        <v>491</v>
      </c>
      <c r="D228" s="35">
        <v>21.69</v>
      </c>
      <c r="E228" s="41">
        <v>1.19</v>
      </c>
      <c r="F228" s="41"/>
      <c r="G228" s="41"/>
      <c r="H228" s="41">
        <v>20.5</v>
      </c>
      <c r="I228" s="37" t="s">
        <v>11</v>
      </c>
      <c r="J228" s="11" t="s">
        <v>802</v>
      </c>
      <c r="K228" s="7">
        <v>2016</v>
      </c>
      <c r="L228" s="7"/>
      <c r="M228" s="7">
        <v>2016</v>
      </c>
      <c r="N228" s="11"/>
    </row>
    <row r="229" spans="1:14" s="96" customFormat="1" ht="409.5">
      <c r="A229" s="11">
        <v>197</v>
      </c>
      <c r="B229" s="11" t="s">
        <v>680</v>
      </c>
      <c r="C229" s="42" t="s">
        <v>13</v>
      </c>
      <c r="D229" s="35">
        <v>0.4</v>
      </c>
      <c r="E229" s="41"/>
      <c r="F229" s="41">
        <v>0.4</v>
      </c>
      <c r="G229" s="41"/>
      <c r="H229" s="41"/>
      <c r="I229" s="11" t="s">
        <v>14</v>
      </c>
      <c r="J229" s="11" t="s">
        <v>15</v>
      </c>
      <c r="K229" s="7">
        <v>2016</v>
      </c>
      <c r="L229" s="7"/>
      <c r="M229" s="7">
        <v>2016</v>
      </c>
      <c r="N229" s="11" t="s">
        <v>681</v>
      </c>
    </row>
    <row r="230" spans="1:14" s="96" customFormat="1" ht="110.25">
      <c r="A230" s="11">
        <v>198</v>
      </c>
      <c r="B230" s="8" t="s">
        <v>16</v>
      </c>
      <c r="C230" s="42" t="s">
        <v>153</v>
      </c>
      <c r="D230" s="35">
        <f>E230+F230+G230+H230</f>
        <v>0.24</v>
      </c>
      <c r="E230" s="35">
        <v>0.05</v>
      </c>
      <c r="F230" s="35"/>
      <c r="G230" s="35"/>
      <c r="H230" s="43">
        <v>0.19</v>
      </c>
      <c r="I230" s="11" t="s">
        <v>23</v>
      </c>
      <c r="J230" s="11" t="s">
        <v>24</v>
      </c>
      <c r="K230" s="7">
        <v>2016</v>
      </c>
      <c r="L230" s="7"/>
      <c r="M230" s="7">
        <v>2016</v>
      </c>
      <c r="N230" s="11"/>
    </row>
    <row r="231" spans="1:14" s="96" customFormat="1" ht="111.75" customHeight="1">
      <c r="A231" s="11">
        <v>199</v>
      </c>
      <c r="B231" s="8" t="s">
        <v>25</v>
      </c>
      <c r="C231" s="42" t="s">
        <v>154</v>
      </c>
      <c r="D231" s="35">
        <f>E231+F231+G231+H231</f>
        <v>0.16999999999999998</v>
      </c>
      <c r="E231" s="35">
        <v>0.02</v>
      </c>
      <c r="F231" s="35"/>
      <c r="G231" s="35"/>
      <c r="H231" s="43">
        <v>0.15</v>
      </c>
      <c r="I231" s="11" t="s">
        <v>23</v>
      </c>
      <c r="J231" s="56" t="s">
        <v>691</v>
      </c>
      <c r="K231" s="7">
        <v>2016</v>
      </c>
      <c r="L231" s="7"/>
      <c r="M231" s="7">
        <v>2016</v>
      </c>
      <c r="N231" s="11" t="s">
        <v>916</v>
      </c>
    </row>
    <row r="232" spans="1:14" s="96" customFormat="1" ht="409.5">
      <c r="A232" s="11">
        <v>200</v>
      </c>
      <c r="B232" s="8" t="s">
        <v>803</v>
      </c>
      <c r="C232" s="42" t="s">
        <v>291</v>
      </c>
      <c r="D232" s="35">
        <f>E232+F232+G232+H232</f>
        <v>0.16</v>
      </c>
      <c r="E232" s="35">
        <v>0.13</v>
      </c>
      <c r="F232" s="35">
        <v>0.03</v>
      </c>
      <c r="G232" s="35"/>
      <c r="H232" s="43"/>
      <c r="I232" s="11" t="s">
        <v>23</v>
      </c>
      <c r="J232" s="56" t="s">
        <v>691</v>
      </c>
      <c r="K232" s="7">
        <v>2016</v>
      </c>
      <c r="L232" s="7"/>
      <c r="M232" s="7">
        <v>2016</v>
      </c>
      <c r="N232" s="11" t="s">
        <v>3</v>
      </c>
    </row>
    <row r="233" spans="1:14" s="96" customFormat="1" ht="91.5" customHeight="1">
      <c r="A233" s="11">
        <v>201</v>
      </c>
      <c r="B233" s="8" t="s">
        <v>671</v>
      </c>
      <c r="C233" s="44" t="s">
        <v>155</v>
      </c>
      <c r="D233" s="35">
        <f>E233+F233+G233+H233</f>
        <v>0.5</v>
      </c>
      <c r="E233" s="35">
        <v>0.15</v>
      </c>
      <c r="F233" s="35"/>
      <c r="G233" s="35"/>
      <c r="H233" s="43">
        <v>0.35</v>
      </c>
      <c r="I233" s="11" t="s">
        <v>23</v>
      </c>
      <c r="J233" s="11" t="s">
        <v>116</v>
      </c>
      <c r="K233" s="7">
        <v>2016</v>
      </c>
      <c r="L233" s="7"/>
      <c r="M233" s="7">
        <v>2016</v>
      </c>
      <c r="N233" s="11" t="s">
        <v>5</v>
      </c>
    </row>
    <row r="234" spans="1:14" s="96" customFormat="1" ht="104.25" customHeight="1">
      <c r="A234" s="11">
        <v>202</v>
      </c>
      <c r="B234" s="98" t="s">
        <v>912</v>
      </c>
      <c r="C234" s="42" t="s">
        <v>156</v>
      </c>
      <c r="D234" s="35">
        <f>E234+F234+G234+H234</f>
        <v>9.5</v>
      </c>
      <c r="E234" s="35">
        <v>7.5</v>
      </c>
      <c r="F234" s="35"/>
      <c r="G234" s="35"/>
      <c r="H234" s="43">
        <v>2</v>
      </c>
      <c r="I234" s="37" t="s">
        <v>11</v>
      </c>
      <c r="J234" s="11" t="s">
        <v>913</v>
      </c>
      <c r="K234" s="7">
        <v>2016</v>
      </c>
      <c r="L234" s="7"/>
      <c r="M234" s="7">
        <v>2016</v>
      </c>
      <c r="N234" s="11" t="s">
        <v>500</v>
      </c>
    </row>
    <row r="235" spans="1:14" s="96" customFormat="1" ht="132.75" customHeight="1">
      <c r="A235" s="11">
        <v>203</v>
      </c>
      <c r="B235" s="8" t="s">
        <v>914</v>
      </c>
      <c r="C235" s="37" t="s">
        <v>291</v>
      </c>
      <c r="D235" s="35">
        <f>E235+F235+G235+H235</f>
        <v>1.5</v>
      </c>
      <c r="E235" s="35">
        <v>0.5</v>
      </c>
      <c r="F235" s="35"/>
      <c r="G235" s="35"/>
      <c r="H235" s="43">
        <v>1</v>
      </c>
      <c r="I235" s="37" t="s">
        <v>915</v>
      </c>
      <c r="J235" s="11" t="s">
        <v>18</v>
      </c>
      <c r="K235" s="7">
        <v>2016</v>
      </c>
      <c r="L235" s="7"/>
      <c r="M235" s="7">
        <v>2016</v>
      </c>
      <c r="N235" s="31" t="s">
        <v>501</v>
      </c>
    </row>
    <row r="236" spans="1:14" s="96" customFormat="1" ht="76.5" customHeight="1">
      <c r="A236" s="11">
        <v>204</v>
      </c>
      <c r="B236" s="100" t="s">
        <v>4</v>
      </c>
      <c r="C236" s="42" t="s">
        <v>290</v>
      </c>
      <c r="D236" s="35">
        <f>E236+F236+G236+H236</f>
        <v>0.9</v>
      </c>
      <c r="E236" s="35"/>
      <c r="F236" s="35"/>
      <c r="G236" s="35"/>
      <c r="H236" s="43">
        <v>0.9</v>
      </c>
      <c r="I236" s="42" t="s">
        <v>350</v>
      </c>
      <c r="J236" s="38" t="s">
        <v>804</v>
      </c>
      <c r="K236" s="7">
        <v>2016</v>
      </c>
      <c r="L236" s="7"/>
      <c r="M236" s="7">
        <v>2016</v>
      </c>
      <c r="N236" s="40" t="s">
        <v>729</v>
      </c>
    </row>
    <row r="237" spans="1:14" s="96" customFormat="1" ht="87" customHeight="1">
      <c r="A237" s="11">
        <v>205</v>
      </c>
      <c r="B237" s="45" t="s">
        <v>434</v>
      </c>
      <c r="C237" s="42" t="s">
        <v>435</v>
      </c>
      <c r="D237" s="35">
        <v>1.17</v>
      </c>
      <c r="E237" s="35"/>
      <c r="F237" s="35"/>
      <c r="G237" s="35"/>
      <c r="H237" s="43">
        <v>1.17</v>
      </c>
      <c r="I237" s="42" t="s">
        <v>350</v>
      </c>
      <c r="J237" s="11" t="s">
        <v>801</v>
      </c>
      <c r="K237" s="7">
        <v>2016</v>
      </c>
      <c r="L237" s="7"/>
      <c r="M237" s="7">
        <v>2016</v>
      </c>
      <c r="N237" s="11" t="s">
        <v>507</v>
      </c>
    </row>
    <row r="238" spans="1:14" s="96" customFormat="1" ht="409.5">
      <c r="A238" s="11">
        <v>206</v>
      </c>
      <c r="B238" s="45" t="s">
        <v>502</v>
      </c>
      <c r="C238" s="42" t="s">
        <v>503</v>
      </c>
      <c r="D238" s="35">
        <f>E238+F238+G238+H238</f>
        <v>0.01</v>
      </c>
      <c r="E238" s="35"/>
      <c r="F238" s="35"/>
      <c r="G238" s="35"/>
      <c r="H238" s="43">
        <v>0.01</v>
      </c>
      <c r="I238" s="42" t="s">
        <v>350</v>
      </c>
      <c r="J238" s="11" t="s">
        <v>801</v>
      </c>
      <c r="K238" s="7">
        <v>2016</v>
      </c>
      <c r="L238" s="7"/>
      <c r="M238" s="7">
        <v>2016</v>
      </c>
      <c r="N238" s="11" t="s">
        <v>511</v>
      </c>
    </row>
    <row r="239" spans="1:14" s="96" customFormat="1" ht="84.75" customHeight="1">
      <c r="A239" s="11">
        <v>207</v>
      </c>
      <c r="B239" s="37" t="s">
        <v>672</v>
      </c>
      <c r="C239" s="42" t="s">
        <v>19</v>
      </c>
      <c r="D239" s="35">
        <v>0.7</v>
      </c>
      <c r="E239" s="35">
        <v>0.7</v>
      </c>
      <c r="F239" s="35"/>
      <c r="G239" s="39"/>
      <c r="H239" s="39"/>
      <c r="I239" s="40" t="s">
        <v>350</v>
      </c>
      <c r="J239" s="11" t="s">
        <v>801</v>
      </c>
      <c r="K239" s="7">
        <v>2016</v>
      </c>
      <c r="L239" s="7"/>
      <c r="M239" s="7">
        <v>2016</v>
      </c>
      <c r="N239" s="11" t="s">
        <v>5</v>
      </c>
    </row>
    <row r="240" spans="1:14" s="96" customFormat="1" ht="84.75" customHeight="1">
      <c r="A240" s="11">
        <v>208</v>
      </c>
      <c r="B240" s="37" t="s">
        <v>727</v>
      </c>
      <c r="C240" s="42" t="s">
        <v>728</v>
      </c>
      <c r="D240" s="35">
        <v>17</v>
      </c>
      <c r="E240" s="35">
        <v>0.7</v>
      </c>
      <c r="F240" s="35"/>
      <c r="G240" s="39"/>
      <c r="H240" s="39">
        <v>16.3</v>
      </c>
      <c r="I240" s="40" t="s">
        <v>350</v>
      </c>
      <c r="J240" s="11" t="s">
        <v>20</v>
      </c>
      <c r="K240" s="7">
        <v>2016</v>
      </c>
      <c r="L240" s="7"/>
      <c r="M240" s="7">
        <v>2016</v>
      </c>
      <c r="N240" s="11" t="s">
        <v>5</v>
      </c>
    </row>
    <row r="241" spans="1:14" s="96" customFormat="1" ht="67.5" customHeight="1">
      <c r="A241" s="11">
        <v>209</v>
      </c>
      <c r="B241" s="99" t="s">
        <v>504</v>
      </c>
      <c r="C241" s="42" t="s">
        <v>13</v>
      </c>
      <c r="D241" s="35">
        <f>E241+F241+G241+H241</f>
        <v>0.4</v>
      </c>
      <c r="E241" s="35"/>
      <c r="F241" s="35"/>
      <c r="G241" s="35"/>
      <c r="H241" s="43">
        <v>0.4</v>
      </c>
      <c r="I241" s="45" t="s">
        <v>505</v>
      </c>
      <c r="J241" s="38" t="s">
        <v>506</v>
      </c>
      <c r="K241" s="7">
        <v>2016</v>
      </c>
      <c r="L241" s="7"/>
      <c r="M241" s="7">
        <v>2016</v>
      </c>
      <c r="N241" s="11" t="s">
        <v>5</v>
      </c>
    </row>
    <row r="242" spans="1:14" s="96" customFormat="1" ht="87" customHeight="1">
      <c r="A242" s="11">
        <v>210</v>
      </c>
      <c r="B242" s="45" t="s">
        <v>508</v>
      </c>
      <c r="C242" s="37" t="s">
        <v>490</v>
      </c>
      <c r="D242" s="35">
        <f>E242+F242+G242+H242</f>
        <v>2.02</v>
      </c>
      <c r="E242" s="35">
        <v>1.42</v>
      </c>
      <c r="F242" s="35"/>
      <c r="G242" s="35"/>
      <c r="H242" s="43">
        <v>0.6</v>
      </c>
      <c r="I242" s="11" t="s">
        <v>509</v>
      </c>
      <c r="J242" s="11" t="s">
        <v>510</v>
      </c>
      <c r="K242" s="7">
        <v>2016</v>
      </c>
      <c r="L242" s="7"/>
      <c r="M242" s="7">
        <v>2016</v>
      </c>
      <c r="N242" s="31" t="s">
        <v>501</v>
      </c>
    </row>
    <row r="243" spans="1:14" s="96" customFormat="1" ht="126.75" customHeight="1">
      <c r="A243" s="11">
        <v>211</v>
      </c>
      <c r="B243" s="45" t="s">
        <v>512</v>
      </c>
      <c r="C243" s="37" t="s">
        <v>289</v>
      </c>
      <c r="D243" s="35">
        <f>E243+F243+G243+H243</f>
        <v>1.3</v>
      </c>
      <c r="E243" s="35"/>
      <c r="F243" s="35"/>
      <c r="G243" s="35"/>
      <c r="H243" s="43">
        <v>1.3</v>
      </c>
      <c r="I243" s="42" t="s">
        <v>350</v>
      </c>
      <c r="J243" s="11" t="s">
        <v>552</v>
      </c>
      <c r="K243" s="7">
        <v>2016</v>
      </c>
      <c r="L243" s="7"/>
      <c r="M243" s="7">
        <v>2016</v>
      </c>
      <c r="N243" s="31" t="s">
        <v>501</v>
      </c>
    </row>
    <row r="244" spans="1:14" s="96" customFormat="1" ht="409.5">
      <c r="A244" s="11">
        <v>212</v>
      </c>
      <c r="B244" s="101" t="s">
        <v>513</v>
      </c>
      <c r="C244" s="37" t="s">
        <v>19</v>
      </c>
      <c r="D244" s="35">
        <f>E244+F244+G244+H244</f>
        <v>1.2</v>
      </c>
      <c r="E244" s="35"/>
      <c r="F244" s="35"/>
      <c r="G244" s="35"/>
      <c r="H244" s="43">
        <v>1.2</v>
      </c>
      <c r="I244" s="42" t="s">
        <v>350</v>
      </c>
      <c r="J244" s="11" t="s">
        <v>514</v>
      </c>
      <c r="K244" s="7">
        <v>2016</v>
      </c>
      <c r="L244" s="7"/>
      <c r="M244" s="7">
        <v>2016</v>
      </c>
      <c r="N244" s="11" t="s">
        <v>500</v>
      </c>
    </row>
    <row r="245" spans="1:14" s="96" customFormat="1" ht="63">
      <c r="A245" s="11">
        <v>213</v>
      </c>
      <c r="B245" s="102" t="s">
        <v>515</v>
      </c>
      <c r="C245" s="37" t="s">
        <v>19</v>
      </c>
      <c r="D245" s="35">
        <f>E245+F245+G245+H245</f>
        <v>2.8</v>
      </c>
      <c r="E245" s="35"/>
      <c r="F245" s="35"/>
      <c r="G245" s="35"/>
      <c r="H245" s="147">
        <v>2.8</v>
      </c>
      <c r="I245" s="42" t="s">
        <v>350</v>
      </c>
      <c r="J245" s="11" t="s">
        <v>552</v>
      </c>
      <c r="K245" s="7">
        <v>2016</v>
      </c>
      <c r="L245" s="7"/>
      <c r="M245" s="7">
        <v>2016</v>
      </c>
      <c r="N245" s="11"/>
    </row>
    <row r="246" spans="1:14" s="96" customFormat="1" ht="110.25" customHeight="1">
      <c r="A246" s="11">
        <v>214</v>
      </c>
      <c r="B246" s="37" t="s">
        <v>890</v>
      </c>
      <c r="C246" s="37" t="s">
        <v>535</v>
      </c>
      <c r="D246" s="35">
        <f>E246+F246+G246+H246</f>
        <v>0.08</v>
      </c>
      <c r="E246" s="35">
        <v>0.03</v>
      </c>
      <c r="F246" s="35"/>
      <c r="G246" s="35"/>
      <c r="H246" s="43">
        <v>0.05</v>
      </c>
      <c r="I246" s="40" t="s">
        <v>350</v>
      </c>
      <c r="J246" s="11" t="s">
        <v>0</v>
      </c>
      <c r="K246" s="7">
        <v>2016</v>
      </c>
      <c r="L246" s="7"/>
      <c r="M246" s="7">
        <v>2016</v>
      </c>
      <c r="N246" s="11"/>
    </row>
    <row r="247" spans="1:14" s="96" customFormat="1" ht="93" customHeight="1">
      <c r="A247" s="11">
        <v>215</v>
      </c>
      <c r="B247" s="37" t="s">
        <v>516</v>
      </c>
      <c r="C247" s="37" t="s">
        <v>535</v>
      </c>
      <c r="D247" s="35">
        <f>E247+F247+G247+H247</f>
        <v>10</v>
      </c>
      <c r="E247" s="46">
        <v>0.02</v>
      </c>
      <c r="F247" s="35"/>
      <c r="G247" s="35"/>
      <c r="H247" s="43">
        <v>9.98</v>
      </c>
      <c r="I247" s="40" t="s">
        <v>350</v>
      </c>
      <c r="J247" s="11" t="s">
        <v>0</v>
      </c>
      <c r="K247" s="7">
        <v>2016</v>
      </c>
      <c r="L247" s="7"/>
      <c r="M247" s="7">
        <v>2016</v>
      </c>
      <c r="N247" s="11"/>
    </row>
    <row r="248" spans="1:14" s="96" customFormat="1" ht="97.5" customHeight="1">
      <c r="A248" s="11">
        <v>216</v>
      </c>
      <c r="B248" s="102" t="s">
        <v>517</v>
      </c>
      <c r="C248" s="37" t="s">
        <v>503</v>
      </c>
      <c r="D248" s="35">
        <f>E248+F248+G248+H248</f>
        <v>0.03</v>
      </c>
      <c r="E248" s="35"/>
      <c r="F248" s="35"/>
      <c r="G248" s="35"/>
      <c r="H248" s="43">
        <v>0.03</v>
      </c>
      <c r="I248" s="40" t="s">
        <v>350</v>
      </c>
      <c r="J248" s="11" t="s">
        <v>0</v>
      </c>
      <c r="K248" s="7">
        <v>2016</v>
      </c>
      <c r="L248" s="7"/>
      <c r="M248" s="7">
        <v>2016</v>
      </c>
      <c r="N248" s="11"/>
    </row>
    <row r="249" spans="1:14" s="96" customFormat="1" ht="69.75" customHeight="1">
      <c r="A249" s="11">
        <v>217</v>
      </c>
      <c r="B249" s="102" t="s">
        <v>551</v>
      </c>
      <c r="C249" s="37" t="s">
        <v>19</v>
      </c>
      <c r="D249" s="35">
        <f>E249+F249+G249+H249</f>
        <v>0.5</v>
      </c>
      <c r="E249" s="35"/>
      <c r="F249" s="35"/>
      <c r="G249" s="35"/>
      <c r="H249" s="43">
        <v>0.5</v>
      </c>
      <c r="I249" s="40" t="s">
        <v>350</v>
      </c>
      <c r="J249" s="11" t="s">
        <v>552</v>
      </c>
      <c r="K249" s="7">
        <v>2016</v>
      </c>
      <c r="L249" s="7"/>
      <c r="M249" s="7">
        <v>2016</v>
      </c>
      <c r="N249" s="11"/>
    </row>
    <row r="250" spans="1:14" s="96" customFormat="1" ht="69.75" customHeight="1">
      <c r="A250" s="11">
        <v>218</v>
      </c>
      <c r="B250" s="102" t="s">
        <v>553</v>
      </c>
      <c r="C250" s="37" t="s">
        <v>13</v>
      </c>
      <c r="D250" s="35">
        <f>E250+F250+G250+H250</f>
        <v>1.3</v>
      </c>
      <c r="E250" s="35"/>
      <c r="F250" s="35"/>
      <c r="G250" s="35"/>
      <c r="H250" s="43">
        <v>1.3</v>
      </c>
      <c r="I250" s="40" t="s">
        <v>350</v>
      </c>
      <c r="J250" s="11" t="s">
        <v>552</v>
      </c>
      <c r="K250" s="7">
        <v>2016</v>
      </c>
      <c r="L250" s="7"/>
      <c r="M250" s="7">
        <v>2016</v>
      </c>
      <c r="N250" s="11"/>
    </row>
    <row r="251" spans="1:14" s="96" customFormat="1" ht="72" customHeight="1">
      <c r="A251" s="11">
        <v>219</v>
      </c>
      <c r="B251" s="102" t="s">
        <v>554</v>
      </c>
      <c r="C251" s="37" t="s">
        <v>555</v>
      </c>
      <c r="D251" s="35">
        <f>E251+F251+G251+H251</f>
        <v>8.4</v>
      </c>
      <c r="E251" s="35"/>
      <c r="F251" s="35"/>
      <c r="G251" s="35"/>
      <c r="H251" s="43">
        <v>8.4</v>
      </c>
      <c r="I251" s="40" t="s">
        <v>305</v>
      </c>
      <c r="J251" s="11" t="s">
        <v>552</v>
      </c>
      <c r="K251" s="7">
        <v>2016</v>
      </c>
      <c r="L251" s="7"/>
      <c r="M251" s="7">
        <v>2016</v>
      </c>
      <c r="N251" s="11" t="s">
        <v>916</v>
      </c>
    </row>
    <row r="252" spans="1:14" s="96" customFormat="1" ht="409.5">
      <c r="A252" s="11">
        <v>220</v>
      </c>
      <c r="B252" s="102" t="s">
        <v>556</v>
      </c>
      <c r="C252" s="37" t="s">
        <v>491</v>
      </c>
      <c r="D252" s="35">
        <f>E252+F252+G252+H252</f>
        <v>2.5</v>
      </c>
      <c r="E252" s="35"/>
      <c r="F252" s="35"/>
      <c r="G252" s="35"/>
      <c r="H252" s="43">
        <v>2.5</v>
      </c>
      <c r="I252" s="40" t="s">
        <v>305</v>
      </c>
      <c r="J252" s="11" t="s">
        <v>18</v>
      </c>
      <c r="K252" s="7">
        <v>2016</v>
      </c>
      <c r="L252" s="7"/>
      <c r="M252" s="7">
        <v>2016</v>
      </c>
      <c r="N252" s="11" t="s">
        <v>916</v>
      </c>
    </row>
    <row r="253" spans="1:14" s="96" customFormat="1" ht="139.5" customHeight="1">
      <c r="A253" s="11">
        <v>221</v>
      </c>
      <c r="B253" s="102" t="s">
        <v>557</v>
      </c>
      <c r="C253" s="37" t="s">
        <v>292</v>
      </c>
      <c r="D253" s="35">
        <f>E253+F253+G253+H253</f>
        <v>0.7</v>
      </c>
      <c r="E253" s="35"/>
      <c r="F253" s="35"/>
      <c r="G253" s="35"/>
      <c r="H253" s="43">
        <v>0.7</v>
      </c>
      <c r="I253" s="40" t="s">
        <v>305</v>
      </c>
      <c r="J253" s="11" t="s">
        <v>18</v>
      </c>
      <c r="K253" s="7">
        <v>2016</v>
      </c>
      <c r="L253" s="7"/>
      <c r="M253" s="7">
        <v>2016</v>
      </c>
      <c r="N253" s="11" t="s">
        <v>620</v>
      </c>
    </row>
    <row r="254" spans="1:14" s="96" customFormat="1" ht="139.5" customHeight="1">
      <c r="A254" s="11">
        <v>222</v>
      </c>
      <c r="B254" s="102" t="s">
        <v>558</v>
      </c>
      <c r="C254" s="37" t="s">
        <v>292</v>
      </c>
      <c r="D254" s="35">
        <f>E254+F254+G254+H254</f>
        <v>0.8</v>
      </c>
      <c r="E254" s="35"/>
      <c r="F254" s="35"/>
      <c r="G254" s="35"/>
      <c r="H254" s="43">
        <v>0.8</v>
      </c>
      <c r="I254" s="40" t="s">
        <v>305</v>
      </c>
      <c r="J254" s="11" t="s">
        <v>18</v>
      </c>
      <c r="K254" s="7">
        <v>2016</v>
      </c>
      <c r="L254" s="7"/>
      <c r="M254" s="7">
        <v>2016</v>
      </c>
      <c r="N254" s="11" t="s">
        <v>620</v>
      </c>
    </row>
    <row r="255" spans="1:14" s="96" customFormat="1" ht="139.5" customHeight="1">
      <c r="A255" s="11">
        <v>223</v>
      </c>
      <c r="B255" s="102" t="s">
        <v>559</v>
      </c>
      <c r="C255" s="37" t="s">
        <v>292</v>
      </c>
      <c r="D255" s="35">
        <f>E255+F255+G255+H255</f>
        <v>1</v>
      </c>
      <c r="E255" s="35"/>
      <c r="F255" s="35"/>
      <c r="G255" s="35"/>
      <c r="H255" s="43">
        <v>1</v>
      </c>
      <c r="I255" s="40" t="s">
        <v>305</v>
      </c>
      <c r="J255" s="11" t="s">
        <v>18</v>
      </c>
      <c r="K255" s="7">
        <v>2016</v>
      </c>
      <c r="L255" s="7"/>
      <c r="M255" s="7">
        <v>2016</v>
      </c>
      <c r="N255" s="11" t="s">
        <v>620</v>
      </c>
    </row>
    <row r="256" spans="1:14" s="161" customFormat="1" ht="139.5" customHeight="1">
      <c r="A256" s="11">
        <v>224</v>
      </c>
      <c r="B256" s="102" t="s">
        <v>560</v>
      </c>
      <c r="C256" s="37" t="s">
        <v>561</v>
      </c>
      <c r="D256" s="35">
        <f>E256+F256+G256+H256</f>
        <v>1.6</v>
      </c>
      <c r="E256" s="35"/>
      <c r="F256" s="35"/>
      <c r="G256" s="35"/>
      <c r="H256" s="43">
        <v>1.6</v>
      </c>
      <c r="I256" s="40" t="s">
        <v>305</v>
      </c>
      <c r="J256" s="11" t="s">
        <v>18</v>
      </c>
      <c r="K256" s="7">
        <v>2016</v>
      </c>
      <c r="L256" s="7"/>
      <c r="M256" s="7">
        <v>2016</v>
      </c>
      <c r="N256" s="1"/>
    </row>
    <row r="257" spans="1:14" s="96" customFormat="1" ht="174.75" customHeight="1">
      <c r="A257" s="11">
        <v>225</v>
      </c>
      <c r="B257" s="97" t="s">
        <v>288</v>
      </c>
      <c r="C257" s="42" t="s">
        <v>891</v>
      </c>
      <c r="D257" s="35">
        <v>0.65</v>
      </c>
      <c r="E257" s="35"/>
      <c r="F257" s="35"/>
      <c r="G257" s="39"/>
      <c r="H257" s="39">
        <v>0.65</v>
      </c>
      <c r="I257" s="40" t="s">
        <v>350</v>
      </c>
      <c r="J257" s="11" t="s">
        <v>9</v>
      </c>
      <c r="K257" s="7">
        <v>2016</v>
      </c>
      <c r="L257" s="7"/>
      <c r="M257" s="7">
        <v>2016</v>
      </c>
      <c r="N257" s="11" t="s">
        <v>916</v>
      </c>
    </row>
    <row r="258" spans="1:14" s="96" customFormat="1" ht="99" customHeight="1">
      <c r="A258" s="11">
        <v>226</v>
      </c>
      <c r="B258" s="97" t="s">
        <v>562</v>
      </c>
      <c r="C258" s="38" t="s">
        <v>892</v>
      </c>
      <c r="D258" s="35">
        <f>E258+F258+G258+H258</f>
        <v>0.35</v>
      </c>
      <c r="E258" s="35"/>
      <c r="F258" s="35"/>
      <c r="G258" s="39"/>
      <c r="H258" s="39">
        <v>0.35</v>
      </c>
      <c r="I258" s="40" t="s">
        <v>350</v>
      </c>
      <c r="J258" s="11" t="s">
        <v>9</v>
      </c>
      <c r="K258" s="7">
        <v>2016</v>
      </c>
      <c r="L258" s="7"/>
      <c r="M258" s="7">
        <v>2016</v>
      </c>
      <c r="N258" s="11" t="s">
        <v>620</v>
      </c>
    </row>
    <row r="259" spans="1:14" s="96" customFormat="1" ht="99" customHeight="1">
      <c r="A259" s="11">
        <v>227</v>
      </c>
      <c r="B259" s="37" t="s">
        <v>566</v>
      </c>
      <c r="C259" s="42" t="s">
        <v>567</v>
      </c>
      <c r="D259" s="35">
        <f>G259+H259</f>
        <v>12.5</v>
      </c>
      <c r="E259" s="35"/>
      <c r="F259" s="35"/>
      <c r="G259" s="39">
        <v>6.1</v>
      </c>
      <c r="H259" s="39">
        <v>6.4</v>
      </c>
      <c r="I259" s="40" t="s">
        <v>568</v>
      </c>
      <c r="J259" s="11" t="s">
        <v>569</v>
      </c>
      <c r="K259" s="7">
        <v>2016</v>
      </c>
      <c r="L259" s="7"/>
      <c r="M259" s="7">
        <v>2016</v>
      </c>
      <c r="N259" s="11"/>
    </row>
    <row r="260" spans="1:14" s="96" customFormat="1" ht="99" customHeight="1">
      <c r="A260" s="11">
        <v>228</v>
      </c>
      <c r="B260" s="37" t="s">
        <v>570</v>
      </c>
      <c r="C260" s="42" t="s">
        <v>281</v>
      </c>
      <c r="D260" s="35">
        <f>E260+G260+H260</f>
        <v>29.6</v>
      </c>
      <c r="E260" s="35">
        <v>1</v>
      </c>
      <c r="F260" s="35"/>
      <c r="G260" s="39">
        <v>16.5</v>
      </c>
      <c r="H260" s="39">
        <v>12.1</v>
      </c>
      <c r="I260" s="40" t="s">
        <v>568</v>
      </c>
      <c r="J260" s="11" t="s">
        <v>569</v>
      </c>
      <c r="K260" s="7">
        <v>2016</v>
      </c>
      <c r="L260" s="7"/>
      <c r="M260" s="7">
        <v>2016</v>
      </c>
      <c r="N260" s="11"/>
    </row>
    <row r="261" spans="1:14" s="96" customFormat="1" ht="63" customHeight="1">
      <c r="A261" s="11">
        <v>229</v>
      </c>
      <c r="B261" s="97" t="s">
        <v>563</v>
      </c>
      <c r="C261" s="38" t="s">
        <v>892</v>
      </c>
      <c r="D261" s="35">
        <f>E261+F261+G261+H261</f>
        <v>0.21</v>
      </c>
      <c r="E261" s="35"/>
      <c r="F261" s="35"/>
      <c r="G261" s="39"/>
      <c r="H261" s="39">
        <v>0.21</v>
      </c>
      <c r="I261" s="40" t="s">
        <v>350</v>
      </c>
      <c r="J261" s="11" t="s">
        <v>9</v>
      </c>
      <c r="K261" s="7">
        <v>2016</v>
      </c>
      <c r="L261" s="7"/>
      <c r="M261" s="7">
        <v>2016</v>
      </c>
      <c r="N261" s="11"/>
    </row>
    <row r="262" spans="1:14" s="95" customFormat="1" ht="141" customHeight="1">
      <c r="A262" s="134" t="s">
        <v>564</v>
      </c>
      <c r="B262" s="220" t="s">
        <v>816</v>
      </c>
      <c r="C262" s="220"/>
      <c r="D262" s="66">
        <f>SUM(D263:D270)</f>
        <v>19.459999999999997</v>
      </c>
      <c r="E262" s="66">
        <f>SUM(E263:E270)</f>
        <v>6.81</v>
      </c>
      <c r="F262" s="66">
        <f>SUM(F263:F270)</f>
        <v>0</v>
      </c>
      <c r="G262" s="66">
        <f>SUM(G263:G270)</f>
        <v>0</v>
      </c>
      <c r="H262" s="66">
        <f>SUM(H263:H270)</f>
        <v>12.65</v>
      </c>
      <c r="I262" s="132"/>
      <c r="J262" s="60"/>
      <c r="K262" s="171"/>
      <c r="L262" s="171"/>
      <c r="M262" s="171"/>
      <c r="N262" s="60" t="s">
        <v>620</v>
      </c>
    </row>
    <row r="263" spans="1:14" s="96" customFormat="1" ht="138" customHeight="1">
      <c r="A263" s="103">
        <v>230</v>
      </c>
      <c r="B263" s="37" t="s">
        <v>436</v>
      </c>
      <c r="C263" s="11" t="s">
        <v>437</v>
      </c>
      <c r="D263" s="35">
        <f>E263+F263+G263+H263</f>
        <v>13.5</v>
      </c>
      <c r="E263" s="41">
        <v>5.5</v>
      </c>
      <c r="F263" s="41"/>
      <c r="G263" s="41"/>
      <c r="H263" s="41">
        <v>8</v>
      </c>
      <c r="I263" s="37" t="s">
        <v>305</v>
      </c>
      <c r="J263" s="11" t="s">
        <v>18</v>
      </c>
      <c r="K263" s="7">
        <v>2016</v>
      </c>
      <c r="L263" s="7"/>
      <c r="M263" s="7">
        <v>2016</v>
      </c>
      <c r="N263" s="11" t="s">
        <v>620</v>
      </c>
    </row>
    <row r="264" spans="1:14" s="96" customFormat="1" ht="99" customHeight="1">
      <c r="A264" s="103">
        <v>231</v>
      </c>
      <c r="B264" s="97" t="s">
        <v>438</v>
      </c>
      <c r="C264" s="42" t="s">
        <v>439</v>
      </c>
      <c r="D264" s="35">
        <v>1.4</v>
      </c>
      <c r="E264" s="35">
        <v>1</v>
      </c>
      <c r="F264" s="35"/>
      <c r="G264" s="39"/>
      <c r="H264" s="39">
        <v>0.4</v>
      </c>
      <c r="I264" s="40" t="s">
        <v>350</v>
      </c>
      <c r="J264" s="11" t="s">
        <v>440</v>
      </c>
      <c r="K264" s="7">
        <v>2016</v>
      </c>
      <c r="L264" s="7"/>
      <c r="M264" s="7">
        <v>2016</v>
      </c>
      <c r="N264" s="11" t="s">
        <v>620</v>
      </c>
    </row>
    <row r="265" spans="1:14" s="96" customFormat="1" ht="61.5" customHeight="1">
      <c r="A265" s="103">
        <v>232</v>
      </c>
      <c r="B265" s="97" t="s">
        <v>823</v>
      </c>
      <c r="C265" s="38" t="s">
        <v>2</v>
      </c>
      <c r="D265" s="35">
        <f>E265+F265+G265+H265</f>
        <v>0.85</v>
      </c>
      <c r="E265" s="35"/>
      <c r="F265" s="35"/>
      <c r="G265" s="39"/>
      <c r="H265" s="39">
        <v>0.85</v>
      </c>
      <c r="I265" s="40" t="s">
        <v>350</v>
      </c>
      <c r="J265" s="11" t="s">
        <v>9</v>
      </c>
      <c r="K265" s="7">
        <v>2016</v>
      </c>
      <c r="L265" s="7"/>
      <c r="M265" s="7">
        <v>2016</v>
      </c>
      <c r="N265" s="11" t="s">
        <v>620</v>
      </c>
    </row>
    <row r="266" spans="1:14" s="96" customFormat="1" ht="132" customHeight="1">
      <c r="A266" s="103">
        <v>233</v>
      </c>
      <c r="B266" s="97" t="s">
        <v>441</v>
      </c>
      <c r="C266" s="42" t="s">
        <v>442</v>
      </c>
      <c r="D266" s="35">
        <v>0.25</v>
      </c>
      <c r="E266" s="35">
        <v>0.1</v>
      </c>
      <c r="F266" s="35"/>
      <c r="G266" s="39"/>
      <c r="H266" s="39">
        <v>0.15</v>
      </c>
      <c r="I266" s="40" t="s">
        <v>350</v>
      </c>
      <c r="J266" s="11" t="s">
        <v>800</v>
      </c>
      <c r="K266" s="7">
        <v>2016</v>
      </c>
      <c r="L266" s="7"/>
      <c r="M266" s="7">
        <v>2016</v>
      </c>
      <c r="N266" s="11" t="s">
        <v>620</v>
      </c>
    </row>
    <row r="267" spans="1:14" s="161" customFormat="1" ht="57.75" customHeight="1">
      <c r="A267" s="103">
        <v>234</v>
      </c>
      <c r="B267" s="97" t="s">
        <v>817</v>
      </c>
      <c r="C267" s="42" t="s">
        <v>157</v>
      </c>
      <c r="D267" s="35">
        <f>E267+F267+G267+H267</f>
        <v>1</v>
      </c>
      <c r="E267" s="35">
        <v>0.15</v>
      </c>
      <c r="F267" s="35"/>
      <c r="G267" s="39"/>
      <c r="H267" s="39">
        <v>0.85</v>
      </c>
      <c r="I267" s="40" t="s">
        <v>350</v>
      </c>
      <c r="J267" s="11" t="s">
        <v>818</v>
      </c>
      <c r="K267" s="7">
        <v>2016</v>
      </c>
      <c r="L267" s="7"/>
      <c r="M267" s="7">
        <v>2016</v>
      </c>
      <c r="N267" s="1"/>
    </row>
    <row r="268" spans="1:14" s="96" customFormat="1" ht="82.5" customHeight="1">
      <c r="A268" s="103">
        <v>235</v>
      </c>
      <c r="B268" s="97" t="s">
        <v>819</v>
      </c>
      <c r="C268" s="42" t="s">
        <v>443</v>
      </c>
      <c r="D268" s="35">
        <f>E268+F268+G268+H268</f>
        <v>0.4</v>
      </c>
      <c r="E268" s="35"/>
      <c r="F268" s="35"/>
      <c r="G268" s="39"/>
      <c r="H268" s="39">
        <v>0.4</v>
      </c>
      <c r="I268" s="40" t="s">
        <v>350</v>
      </c>
      <c r="J268" s="11" t="s">
        <v>821</v>
      </c>
      <c r="K268" s="7">
        <v>2016</v>
      </c>
      <c r="L268" s="7"/>
      <c r="M268" s="7">
        <v>2016</v>
      </c>
      <c r="N268" s="11" t="s">
        <v>730</v>
      </c>
    </row>
    <row r="269" spans="1:14" s="96" customFormat="1" ht="69.75" customHeight="1">
      <c r="A269" s="103">
        <v>236</v>
      </c>
      <c r="B269" s="97" t="s">
        <v>820</v>
      </c>
      <c r="C269" s="42" t="s">
        <v>443</v>
      </c>
      <c r="D269" s="35">
        <v>2</v>
      </c>
      <c r="E269" s="35"/>
      <c r="F269" s="35"/>
      <c r="G269" s="39"/>
      <c r="H269" s="39">
        <v>2</v>
      </c>
      <c r="I269" s="40" t="s">
        <v>350</v>
      </c>
      <c r="J269" s="11" t="s">
        <v>821</v>
      </c>
      <c r="K269" s="7">
        <v>2016</v>
      </c>
      <c r="L269" s="7"/>
      <c r="M269" s="7">
        <v>2016</v>
      </c>
      <c r="N269" s="11" t="s">
        <v>481</v>
      </c>
    </row>
    <row r="270" spans="1:14" s="96" customFormat="1" ht="86.25" customHeight="1">
      <c r="A270" s="103">
        <v>237</v>
      </c>
      <c r="B270" s="97" t="s">
        <v>822</v>
      </c>
      <c r="C270" s="42" t="s">
        <v>291</v>
      </c>
      <c r="D270" s="35">
        <f>E270+F270+G270+H270</f>
        <v>0.06</v>
      </c>
      <c r="E270" s="35">
        <v>0.06</v>
      </c>
      <c r="F270" s="35"/>
      <c r="G270" s="39"/>
      <c r="H270" s="39"/>
      <c r="I270" s="40" t="s">
        <v>350</v>
      </c>
      <c r="J270" s="11" t="s">
        <v>1</v>
      </c>
      <c r="K270" s="7">
        <v>2016</v>
      </c>
      <c r="L270" s="7"/>
      <c r="M270" s="7">
        <v>2016</v>
      </c>
      <c r="N270" s="11" t="s">
        <v>731</v>
      </c>
    </row>
    <row r="271" spans="1:14" s="95" customFormat="1" ht="104.25" customHeight="1">
      <c r="A271" s="60" t="s">
        <v>277</v>
      </c>
      <c r="B271" s="220" t="s">
        <v>273</v>
      </c>
      <c r="C271" s="220"/>
      <c r="D271" s="156">
        <f>SUM(D272:D274)</f>
        <v>43.68</v>
      </c>
      <c r="E271" s="156">
        <f>SUM(E272:E274)</f>
        <v>17.880000000000003</v>
      </c>
      <c r="F271" s="156">
        <f>SUM(F272:F274)</f>
        <v>0</v>
      </c>
      <c r="G271" s="156">
        <f>SUM(G272:G274)</f>
        <v>0</v>
      </c>
      <c r="H271" s="156">
        <f>SUM(H272:H274)</f>
        <v>25.799999999999997</v>
      </c>
      <c r="I271" s="60"/>
      <c r="J271" s="60"/>
      <c r="K271" s="171"/>
      <c r="L271" s="171"/>
      <c r="M271" s="171"/>
      <c r="N271" s="60" t="s">
        <v>732</v>
      </c>
    </row>
    <row r="272" spans="1:14" s="104" customFormat="1" ht="77.25" customHeight="1">
      <c r="A272" s="11">
        <v>238</v>
      </c>
      <c r="B272" s="37" t="s">
        <v>675</v>
      </c>
      <c r="C272" s="57" t="s">
        <v>482</v>
      </c>
      <c r="D272" s="35">
        <v>8.78</v>
      </c>
      <c r="E272" s="43">
        <v>8.38</v>
      </c>
      <c r="F272" s="35"/>
      <c r="G272" s="35"/>
      <c r="H272" s="43">
        <f>D272-E272</f>
        <v>0.3999999999999986</v>
      </c>
      <c r="I272" s="40" t="s">
        <v>350</v>
      </c>
      <c r="J272" s="11" t="s">
        <v>801</v>
      </c>
      <c r="K272" s="7">
        <v>2016</v>
      </c>
      <c r="L272" s="7"/>
      <c r="M272" s="7">
        <v>2016</v>
      </c>
      <c r="N272" s="11" t="s">
        <v>98</v>
      </c>
    </row>
    <row r="273" spans="1:14" ht="97.5" customHeight="1">
      <c r="A273" s="13">
        <v>239</v>
      </c>
      <c r="B273" s="11" t="s">
        <v>123</v>
      </c>
      <c r="C273" s="13" t="s">
        <v>289</v>
      </c>
      <c r="D273" s="29">
        <v>6.4</v>
      </c>
      <c r="E273" s="29"/>
      <c r="F273" s="29"/>
      <c r="G273" s="29"/>
      <c r="H273" s="29">
        <v>6.4</v>
      </c>
      <c r="I273" s="8" t="s">
        <v>623</v>
      </c>
      <c r="J273" s="11" t="s">
        <v>801</v>
      </c>
      <c r="K273" s="7">
        <v>2016</v>
      </c>
      <c r="L273" s="7"/>
      <c r="M273" s="7">
        <v>2016</v>
      </c>
      <c r="N273" s="5"/>
    </row>
    <row r="274" spans="1:14" ht="97.5" customHeight="1">
      <c r="A274" s="11">
        <v>240</v>
      </c>
      <c r="B274" s="11" t="s">
        <v>124</v>
      </c>
      <c r="C274" s="13" t="s">
        <v>289</v>
      </c>
      <c r="D274" s="29">
        <f>E274+H274</f>
        <v>28.5</v>
      </c>
      <c r="E274" s="29">
        <v>9.5</v>
      </c>
      <c r="F274" s="29"/>
      <c r="G274" s="29"/>
      <c r="H274" s="29">
        <v>19</v>
      </c>
      <c r="I274" s="8" t="s">
        <v>623</v>
      </c>
      <c r="J274" s="11" t="s">
        <v>801</v>
      </c>
      <c r="K274" s="7">
        <v>2016</v>
      </c>
      <c r="L274" s="7"/>
      <c r="M274" s="7">
        <v>2016</v>
      </c>
      <c r="N274" s="5"/>
    </row>
    <row r="275" spans="1:14" s="135" customFormat="1" ht="45" customHeight="1">
      <c r="A275" s="60" t="s">
        <v>413</v>
      </c>
      <c r="B275" s="60" t="s">
        <v>358</v>
      </c>
      <c r="C275" s="60"/>
      <c r="D275" s="166">
        <f>D276+D281+D299+D305+D309</f>
        <v>967.68</v>
      </c>
      <c r="E275" s="166">
        <f>E276+E281+E299+E305+E309</f>
        <v>37.26</v>
      </c>
      <c r="F275" s="166">
        <f>F276+F281+F299+F305+F309</f>
        <v>0</v>
      </c>
      <c r="G275" s="166">
        <f>G276+G281+G299+G305+G309</f>
        <v>0</v>
      </c>
      <c r="H275" s="166">
        <f>H276+H281+H299+H305+H309</f>
        <v>930.4199999999998</v>
      </c>
      <c r="I275" s="133"/>
      <c r="J275" s="164"/>
      <c r="K275" s="118"/>
      <c r="L275" s="118"/>
      <c r="M275" s="118"/>
      <c r="N275" s="120"/>
    </row>
    <row r="276" spans="1:14" s="135" customFormat="1" ht="113.25" customHeight="1">
      <c r="A276" s="60" t="s">
        <v>274</v>
      </c>
      <c r="B276" s="220" t="s">
        <v>497</v>
      </c>
      <c r="C276" s="220"/>
      <c r="D276" s="53">
        <f>SUM(D277:D280)</f>
        <v>1.85</v>
      </c>
      <c r="E276" s="53">
        <f>SUM(E277:E280)</f>
        <v>0</v>
      </c>
      <c r="F276" s="53">
        <f>SUM(F277:F280)</f>
        <v>0</v>
      </c>
      <c r="G276" s="53">
        <f>SUM(G277:G280)</f>
        <v>0</v>
      </c>
      <c r="H276" s="53">
        <f>SUM(H277:H280)</f>
        <v>1.85</v>
      </c>
      <c r="I276" s="60"/>
      <c r="J276" s="61"/>
      <c r="K276" s="118"/>
      <c r="L276" s="118"/>
      <c r="M276" s="118"/>
      <c r="N276" s="120" t="s">
        <v>113</v>
      </c>
    </row>
    <row r="277" spans="1:14" s="85" customFormat="1" ht="70.5" customHeight="1">
      <c r="A277" s="11">
        <v>241</v>
      </c>
      <c r="B277" s="11" t="s">
        <v>93</v>
      </c>
      <c r="C277" s="11" t="s">
        <v>178</v>
      </c>
      <c r="D277" s="30">
        <f>SUM(E277:H277)</f>
        <v>0.12</v>
      </c>
      <c r="E277" s="30"/>
      <c r="F277" s="116"/>
      <c r="G277" s="30"/>
      <c r="H277" s="30">
        <v>0.12</v>
      </c>
      <c r="I277" s="11" t="s">
        <v>94</v>
      </c>
      <c r="J277" s="25" t="s">
        <v>95</v>
      </c>
      <c r="K277" s="7">
        <v>2016</v>
      </c>
      <c r="L277" s="7"/>
      <c r="M277" s="7">
        <v>2016</v>
      </c>
      <c r="N277" s="81"/>
    </row>
    <row r="278" spans="1:14" s="105" customFormat="1" ht="85.5" customHeight="1">
      <c r="A278" s="11">
        <v>242</v>
      </c>
      <c r="B278" s="11" t="s">
        <v>96</v>
      </c>
      <c r="C278" s="11" t="s">
        <v>178</v>
      </c>
      <c r="D278" s="30">
        <f>SUM(E278:H278)</f>
        <v>0.08</v>
      </c>
      <c r="E278" s="30"/>
      <c r="F278" s="116"/>
      <c r="G278" s="30"/>
      <c r="H278" s="30">
        <v>0.08</v>
      </c>
      <c r="I278" s="11" t="s">
        <v>97</v>
      </c>
      <c r="J278" s="11" t="s">
        <v>363</v>
      </c>
      <c r="K278" s="7">
        <v>2016</v>
      </c>
      <c r="L278" s="7"/>
      <c r="M278" s="7">
        <v>2016</v>
      </c>
      <c r="N278" s="11"/>
    </row>
    <row r="279" spans="1:14" s="105" customFormat="1" ht="47.25">
      <c r="A279" s="11">
        <v>243</v>
      </c>
      <c r="B279" s="11" t="s">
        <v>99</v>
      </c>
      <c r="C279" s="11" t="s">
        <v>178</v>
      </c>
      <c r="D279" s="30">
        <f>SUM(E279:H279)</f>
        <v>0.15</v>
      </c>
      <c r="E279" s="30"/>
      <c r="F279" s="116"/>
      <c r="G279" s="30"/>
      <c r="H279" s="30">
        <v>0.15</v>
      </c>
      <c r="I279" s="11" t="s">
        <v>100</v>
      </c>
      <c r="J279" s="25" t="s">
        <v>109</v>
      </c>
      <c r="K279" s="7">
        <v>2016</v>
      </c>
      <c r="L279" s="7"/>
      <c r="M279" s="7">
        <v>2016</v>
      </c>
      <c r="N279" s="11"/>
    </row>
    <row r="280" spans="1:14" s="105" customFormat="1" ht="151.5" customHeight="1">
      <c r="A280" s="11">
        <v>244</v>
      </c>
      <c r="B280" s="11" t="s">
        <v>110</v>
      </c>
      <c r="C280" s="11" t="s">
        <v>591</v>
      </c>
      <c r="D280" s="30">
        <v>1.5</v>
      </c>
      <c r="E280" s="30"/>
      <c r="F280" s="116"/>
      <c r="G280" s="30"/>
      <c r="H280" s="30">
        <v>1.5</v>
      </c>
      <c r="I280" s="11" t="s">
        <v>111</v>
      </c>
      <c r="J280" s="25" t="s">
        <v>112</v>
      </c>
      <c r="K280" s="7">
        <v>2016</v>
      </c>
      <c r="L280" s="7"/>
      <c r="M280" s="7">
        <v>2016</v>
      </c>
      <c r="N280" s="11" t="s">
        <v>113</v>
      </c>
    </row>
    <row r="281" spans="1:14" s="172" customFormat="1" ht="84" customHeight="1">
      <c r="A281" s="60" t="s">
        <v>275</v>
      </c>
      <c r="B281" s="220" t="s">
        <v>498</v>
      </c>
      <c r="C281" s="220"/>
      <c r="D281" s="53">
        <f>SUM(D282:D298)</f>
        <v>107.34</v>
      </c>
      <c r="E281" s="53">
        <f>SUM(E282:E298)</f>
        <v>12.39</v>
      </c>
      <c r="F281" s="53">
        <f>SUM(F282:F298)</f>
        <v>0</v>
      </c>
      <c r="G281" s="53">
        <f>SUM(G282:G298)</f>
        <v>0</v>
      </c>
      <c r="H281" s="53">
        <f>SUM(H282:H298)</f>
        <v>94.95</v>
      </c>
      <c r="I281" s="60"/>
      <c r="J281" s="61"/>
      <c r="K281" s="171"/>
      <c r="L281" s="171"/>
      <c r="M281" s="171"/>
      <c r="N281" s="60"/>
    </row>
    <row r="282" spans="1:14" s="105" customFormat="1" ht="77.25" customHeight="1">
      <c r="A282" s="11">
        <v>245</v>
      </c>
      <c r="B282" s="11" t="s">
        <v>180</v>
      </c>
      <c r="C282" s="11" t="s">
        <v>181</v>
      </c>
      <c r="D282" s="30">
        <v>0.85</v>
      </c>
      <c r="E282" s="30"/>
      <c r="F282" s="116"/>
      <c r="G282" s="30"/>
      <c r="H282" s="30">
        <v>0.85</v>
      </c>
      <c r="I282" s="11" t="s">
        <v>114</v>
      </c>
      <c r="J282" s="11" t="s">
        <v>624</v>
      </c>
      <c r="K282" s="7">
        <v>2016</v>
      </c>
      <c r="L282" s="7"/>
      <c r="M282" s="7">
        <v>2016</v>
      </c>
      <c r="N282" s="11"/>
    </row>
    <row r="283" spans="1:14" s="105" customFormat="1" ht="63">
      <c r="A283" s="11">
        <v>246</v>
      </c>
      <c r="B283" s="11" t="s">
        <v>625</v>
      </c>
      <c r="C283" s="11" t="s">
        <v>158</v>
      </c>
      <c r="D283" s="30">
        <f>SUM(E283:H283)</f>
        <v>0.3</v>
      </c>
      <c r="E283" s="30"/>
      <c r="F283" s="116"/>
      <c r="G283" s="30"/>
      <c r="H283" s="30">
        <v>0.3</v>
      </c>
      <c r="I283" s="11" t="s">
        <v>626</v>
      </c>
      <c r="J283" s="11" t="s">
        <v>627</v>
      </c>
      <c r="K283" s="7">
        <v>2016</v>
      </c>
      <c r="L283" s="7"/>
      <c r="M283" s="7">
        <v>2016</v>
      </c>
      <c r="N283" s="11"/>
    </row>
    <row r="284" spans="1:14" s="105" customFormat="1" ht="75" customHeight="1">
      <c r="A284" s="11">
        <v>247</v>
      </c>
      <c r="B284" s="11" t="s">
        <v>628</v>
      </c>
      <c r="C284" s="11" t="s">
        <v>224</v>
      </c>
      <c r="D284" s="30">
        <f>SUM(E284:H284)</f>
        <v>0.3</v>
      </c>
      <c r="E284" s="30"/>
      <c r="F284" s="116"/>
      <c r="G284" s="30"/>
      <c r="H284" s="30">
        <v>0.3</v>
      </c>
      <c r="I284" s="11" t="s">
        <v>629</v>
      </c>
      <c r="J284" s="11" t="s">
        <v>119</v>
      </c>
      <c r="K284" s="7">
        <v>2016</v>
      </c>
      <c r="L284" s="7"/>
      <c r="M284" s="7">
        <v>2016</v>
      </c>
      <c r="N284" s="11"/>
    </row>
    <row r="285" spans="1:14" s="105" customFormat="1" ht="63">
      <c r="A285" s="11">
        <v>248</v>
      </c>
      <c r="B285" s="11" t="s">
        <v>141</v>
      </c>
      <c r="C285" s="11" t="s">
        <v>224</v>
      </c>
      <c r="D285" s="30">
        <f>SUM(E285:H285)</f>
        <v>0.1</v>
      </c>
      <c r="E285" s="30"/>
      <c r="F285" s="116"/>
      <c r="G285" s="30"/>
      <c r="H285" s="30">
        <v>0.1</v>
      </c>
      <c r="I285" s="11" t="s">
        <v>629</v>
      </c>
      <c r="J285" s="11" t="s">
        <v>142</v>
      </c>
      <c r="K285" s="7">
        <v>2016</v>
      </c>
      <c r="L285" s="7"/>
      <c r="M285" s="7">
        <v>2016</v>
      </c>
      <c r="N285" s="11"/>
    </row>
    <row r="286" spans="1:14" s="105" customFormat="1" ht="409.5">
      <c r="A286" s="11">
        <v>249</v>
      </c>
      <c r="B286" s="11" t="s">
        <v>143</v>
      </c>
      <c r="C286" s="11" t="s">
        <v>159</v>
      </c>
      <c r="D286" s="30">
        <f>SUM(E286:H286)</f>
        <v>0.1</v>
      </c>
      <c r="E286" s="30"/>
      <c r="F286" s="116"/>
      <c r="G286" s="30"/>
      <c r="H286" s="30">
        <v>0.1</v>
      </c>
      <c r="I286" s="11" t="s">
        <v>144</v>
      </c>
      <c r="J286" s="11" t="s">
        <v>145</v>
      </c>
      <c r="K286" s="7">
        <v>2016</v>
      </c>
      <c r="L286" s="7"/>
      <c r="M286" s="7">
        <v>2016</v>
      </c>
      <c r="N286" s="11" t="s">
        <v>753</v>
      </c>
    </row>
    <row r="287" spans="1:14" s="105" customFormat="1" ht="70.5" customHeight="1">
      <c r="A287" s="11">
        <v>250</v>
      </c>
      <c r="B287" s="11" t="s">
        <v>444</v>
      </c>
      <c r="C287" s="11" t="s">
        <v>224</v>
      </c>
      <c r="D287" s="30">
        <f>SUM(E287:H287)</f>
        <v>0.15</v>
      </c>
      <c r="E287" s="30">
        <v>0.02</v>
      </c>
      <c r="F287" s="116"/>
      <c r="G287" s="30"/>
      <c r="H287" s="30">
        <v>0.13</v>
      </c>
      <c r="I287" s="11" t="s">
        <v>629</v>
      </c>
      <c r="J287" s="11" t="s">
        <v>119</v>
      </c>
      <c r="K287" s="7">
        <v>2016</v>
      </c>
      <c r="L287" s="7"/>
      <c r="M287" s="7">
        <v>2016</v>
      </c>
      <c r="N287" s="11"/>
    </row>
    <row r="288" spans="1:14" s="105" customFormat="1" ht="409.5">
      <c r="A288" s="11">
        <v>251</v>
      </c>
      <c r="B288" s="11" t="s">
        <v>750</v>
      </c>
      <c r="C288" s="11" t="s">
        <v>158</v>
      </c>
      <c r="D288" s="30">
        <f>SUM(E288:H288)</f>
        <v>0.30000000000000004</v>
      </c>
      <c r="E288" s="30">
        <v>0.2</v>
      </c>
      <c r="F288" s="116"/>
      <c r="G288" s="30"/>
      <c r="H288" s="30">
        <v>0.1</v>
      </c>
      <c r="I288" s="11" t="s">
        <v>626</v>
      </c>
      <c r="J288" s="11" t="s">
        <v>627</v>
      </c>
      <c r="K288" s="7">
        <v>2016</v>
      </c>
      <c r="L288" s="7"/>
      <c r="M288" s="7">
        <v>2016</v>
      </c>
      <c r="N288" s="11" t="s">
        <v>753</v>
      </c>
    </row>
    <row r="289" spans="1:14" s="202" customFormat="1" ht="409.5">
      <c r="A289" s="191">
        <v>252</v>
      </c>
      <c r="B289" s="191" t="s">
        <v>751</v>
      </c>
      <c r="C289" s="191" t="s">
        <v>179</v>
      </c>
      <c r="D289" s="193">
        <v>1.9</v>
      </c>
      <c r="E289" s="193">
        <v>0.3</v>
      </c>
      <c r="F289" s="200"/>
      <c r="G289" s="193"/>
      <c r="H289" s="201">
        <v>1.6</v>
      </c>
      <c r="I289" s="191" t="s">
        <v>641</v>
      </c>
      <c r="J289" s="191" t="s">
        <v>146</v>
      </c>
      <c r="K289" s="194">
        <v>2016</v>
      </c>
      <c r="L289" s="194"/>
      <c r="M289" s="194">
        <v>2016</v>
      </c>
      <c r="N289" s="191" t="s">
        <v>756</v>
      </c>
    </row>
    <row r="290" spans="1:14" s="105" customFormat="1" ht="409.5">
      <c r="A290" s="11">
        <v>253</v>
      </c>
      <c r="B290" s="11" t="s">
        <v>147</v>
      </c>
      <c r="C290" s="11" t="s">
        <v>160</v>
      </c>
      <c r="D290" s="30">
        <v>7.43</v>
      </c>
      <c r="E290" s="30">
        <v>0.45</v>
      </c>
      <c r="F290" s="116"/>
      <c r="G290" s="30"/>
      <c r="H290" s="30">
        <v>6.98</v>
      </c>
      <c r="I290" s="11" t="s">
        <v>148</v>
      </c>
      <c r="J290" s="11" t="s">
        <v>149</v>
      </c>
      <c r="K290" s="7">
        <v>2016</v>
      </c>
      <c r="L290" s="7"/>
      <c r="M290" s="7">
        <v>2016</v>
      </c>
      <c r="N290" s="11" t="s">
        <v>758</v>
      </c>
    </row>
    <row r="291" spans="1:14" s="105" customFormat="1" ht="74.25" customHeight="1">
      <c r="A291" s="11">
        <v>254</v>
      </c>
      <c r="B291" s="11" t="s">
        <v>751</v>
      </c>
      <c r="C291" s="11" t="s">
        <v>160</v>
      </c>
      <c r="D291" s="58">
        <f>SUM(E291:H291)</f>
        <v>7.430000000000001</v>
      </c>
      <c r="E291" s="30">
        <v>0.45</v>
      </c>
      <c r="F291" s="116"/>
      <c r="G291" s="30"/>
      <c r="H291" s="30">
        <v>6.98</v>
      </c>
      <c r="I291" s="11" t="s">
        <v>150</v>
      </c>
      <c r="J291" s="11" t="s">
        <v>174</v>
      </c>
      <c r="K291" s="7">
        <v>2016</v>
      </c>
      <c r="L291" s="7"/>
      <c r="M291" s="7">
        <v>2016</v>
      </c>
      <c r="N291" s="11" t="s">
        <v>758</v>
      </c>
    </row>
    <row r="292" spans="1:14" s="105" customFormat="1" ht="74.25" customHeight="1">
      <c r="A292" s="11">
        <v>255</v>
      </c>
      <c r="B292" s="11" t="s">
        <v>147</v>
      </c>
      <c r="C292" s="11" t="s">
        <v>591</v>
      </c>
      <c r="D292" s="30">
        <f>SUM(E292:H292)</f>
        <v>11.31</v>
      </c>
      <c r="E292" s="30">
        <v>1.75</v>
      </c>
      <c r="F292" s="116"/>
      <c r="G292" s="30"/>
      <c r="H292" s="30">
        <v>9.56</v>
      </c>
      <c r="I292" s="11" t="s">
        <v>752</v>
      </c>
      <c r="J292" s="11" t="s">
        <v>149</v>
      </c>
      <c r="K292" s="7">
        <v>2016</v>
      </c>
      <c r="L292" s="7"/>
      <c r="M292" s="7">
        <v>2016</v>
      </c>
      <c r="N292" s="11" t="s">
        <v>760</v>
      </c>
    </row>
    <row r="293" spans="1:14" s="80" customFormat="1" ht="87" customHeight="1">
      <c r="A293" s="11">
        <v>256</v>
      </c>
      <c r="B293" s="11" t="s">
        <v>754</v>
      </c>
      <c r="C293" s="11" t="s">
        <v>161</v>
      </c>
      <c r="D293" s="58">
        <f>SUM(E293:H293)</f>
        <v>1</v>
      </c>
      <c r="E293" s="30">
        <v>0.5</v>
      </c>
      <c r="F293" s="116"/>
      <c r="G293" s="58"/>
      <c r="H293" s="30">
        <v>0.5</v>
      </c>
      <c r="I293" s="11" t="s">
        <v>755</v>
      </c>
      <c r="J293" s="11" t="s">
        <v>363</v>
      </c>
      <c r="K293" s="7">
        <v>2016</v>
      </c>
      <c r="L293" s="7"/>
      <c r="M293" s="7">
        <v>2016</v>
      </c>
      <c r="N293" s="11"/>
    </row>
    <row r="294" spans="1:14" s="88" customFormat="1" ht="105" customHeight="1">
      <c r="A294" s="11">
        <v>257</v>
      </c>
      <c r="B294" s="11" t="s">
        <v>919</v>
      </c>
      <c r="C294" s="11" t="s">
        <v>358</v>
      </c>
      <c r="D294" s="30">
        <f>SUM(E294:H294)</f>
        <v>24.87</v>
      </c>
      <c r="E294" s="30">
        <v>3.87</v>
      </c>
      <c r="F294" s="116"/>
      <c r="G294" s="30"/>
      <c r="H294" s="30">
        <v>21</v>
      </c>
      <c r="I294" s="11" t="s">
        <v>755</v>
      </c>
      <c r="J294" s="11" t="s">
        <v>757</v>
      </c>
      <c r="K294" s="7">
        <v>2016</v>
      </c>
      <c r="L294" s="7"/>
      <c r="M294" s="7">
        <v>2016</v>
      </c>
      <c r="N294" s="52"/>
    </row>
    <row r="295" spans="1:14" s="105" customFormat="1" ht="88.5" customHeight="1">
      <c r="A295" s="11">
        <v>258</v>
      </c>
      <c r="B295" s="11" t="s">
        <v>920</v>
      </c>
      <c r="C295" s="11" t="s">
        <v>358</v>
      </c>
      <c r="D295" s="30">
        <f>SUM(E295:H295)</f>
        <v>44.8</v>
      </c>
      <c r="E295" s="30">
        <v>0.3</v>
      </c>
      <c r="F295" s="116"/>
      <c r="G295" s="30"/>
      <c r="H295" s="30">
        <v>44.5</v>
      </c>
      <c r="I295" s="11" t="s">
        <v>755</v>
      </c>
      <c r="J295" s="11" t="s">
        <v>759</v>
      </c>
      <c r="K295" s="7">
        <v>2016</v>
      </c>
      <c r="L295" s="7"/>
      <c r="M295" s="7">
        <v>2016</v>
      </c>
      <c r="N295" s="11" t="s">
        <v>176</v>
      </c>
    </row>
    <row r="296" spans="1:14" s="80" customFormat="1" ht="66.75" customHeight="1">
      <c r="A296" s="11">
        <v>259</v>
      </c>
      <c r="B296" s="11" t="s">
        <v>912</v>
      </c>
      <c r="C296" s="11" t="s">
        <v>358</v>
      </c>
      <c r="D296" s="30">
        <v>4.5</v>
      </c>
      <c r="E296" s="30">
        <v>3.55</v>
      </c>
      <c r="F296" s="116"/>
      <c r="G296" s="30"/>
      <c r="H296" s="30">
        <v>0.95</v>
      </c>
      <c r="I296" s="11" t="s">
        <v>857</v>
      </c>
      <c r="J296" s="11" t="s">
        <v>856</v>
      </c>
      <c r="K296" s="7">
        <v>2016</v>
      </c>
      <c r="L296" s="7"/>
      <c r="M296" s="7">
        <v>2016</v>
      </c>
      <c r="N296" s="11"/>
    </row>
    <row r="297" spans="1:14" s="12" customFormat="1" ht="74.25" customHeight="1">
      <c r="A297" s="11">
        <v>260</v>
      </c>
      <c r="B297" s="14" t="s">
        <v>751</v>
      </c>
      <c r="C297" s="14" t="s">
        <v>162</v>
      </c>
      <c r="D297" s="30">
        <f>SUM(E297:H297)</f>
        <v>0.5</v>
      </c>
      <c r="E297" s="30"/>
      <c r="F297" s="30"/>
      <c r="G297" s="30"/>
      <c r="H297" s="30">
        <v>0.5</v>
      </c>
      <c r="I297" s="14" t="s">
        <v>705</v>
      </c>
      <c r="J297" s="14" t="s">
        <v>715</v>
      </c>
      <c r="K297" s="7">
        <v>2016</v>
      </c>
      <c r="L297" s="7"/>
      <c r="M297" s="7">
        <v>2016</v>
      </c>
      <c r="N297" s="14"/>
    </row>
    <row r="298" spans="1:14" s="12" customFormat="1" ht="74.25" customHeight="1">
      <c r="A298" s="11">
        <v>261</v>
      </c>
      <c r="B298" s="14" t="s">
        <v>716</v>
      </c>
      <c r="C298" s="14" t="s">
        <v>28</v>
      </c>
      <c r="D298" s="30">
        <f>E298+H298</f>
        <v>1.5</v>
      </c>
      <c r="E298" s="30">
        <v>1</v>
      </c>
      <c r="F298" s="30"/>
      <c r="G298" s="30"/>
      <c r="H298" s="30">
        <v>0.5</v>
      </c>
      <c r="I298" s="14" t="s">
        <v>706</v>
      </c>
      <c r="J298" s="14" t="s">
        <v>717</v>
      </c>
      <c r="K298" s="7">
        <v>2016</v>
      </c>
      <c r="L298" s="7"/>
      <c r="M298" s="7">
        <v>2016</v>
      </c>
      <c r="N298" s="14"/>
    </row>
    <row r="299" spans="1:14" s="173" customFormat="1" ht="117" customHeight="1">
      <c r="A299" s="189" t="s">
        <v>276</v>
      </c>
      <c r="B299" s="220" t="s">
        <v>35</v>
      </c>
      <c r="C299" s="220"/>
      <c r="D299" s="66">
        <f>SUM(D300:D304)</f>
        <v>814.0500000000001</v>
      </c>
      <c r="E299" s="66">
        <f>SUM(E300:E304)</f>
        <v>15.62</v>
      </c>
      <c r="F299" s="66">
        <f>SUM(F300:F304)</f>
        <v>0</v>
      </c>
      <c r="G299" s="66">
        <f>SUM(G300:G304)</f>
        <v>0</v>
      </c>
      <c r="H299" s="66">
        <f>SUM(H300:H304)</f>
        <v>798.43</v>
      </c>
      <c r="I299" s="136">
        <f>SUM(I300:I304)</f>
        <v>0</v>
      </c>
      <c r="J299" s="65"/>
      <c r="K299" s="171"/>
      <c r="L299" s="171"/>
      <c r="M299" s="171"/>
      <c r="N299" s="65"/>
    </row>
    <row r="300" spans="1:14" s="115" customFormat="1" ht="106.5" customHeight="1">
      <c r="A300" s="11">
        <v>262</v>
      </c>
      <c r="B300" s="14" t="s">
        <v>710</v>
      </c>
      <c r="C300" s="11" t="s">
        <v>711</v>
      </c>
      <c r="D300" s="58">
        <v>3.6</v>
      </c>
      <c r="E300" s="30">
        <v>0.8</v>
      </c>
      <c r="F300" s="116"/>
      <c r="G300" s="30"/>
      <c r="H300" s="30">
        <v>2.8</v>
      </c>
      <c r="I300" s="14" t="s">
        <v>712</v>
      </c>
      <c r="J300" s="14" t="s">
        <v>704</v>
      </c>
      <c r="K300" s="7">
        <v>2016</v>
      </c>
      <c r="L300" s="7"/>
      <c r="M300" s="7">
        <v>2016</v>
      </c>
      <c r="N300" s="19"/>
    </row>
    <row r="301" spans="1:14" s="115" customFormat="1" ht="106.5" customHeight="1">
      <c r="A301" s="11">
        <v>263</v>
      </c>
      <c r="B301" s="14" t="s">
        <v>582</v>
      </c>
      <c r="C301" s="11" t="s">
        <v>589</v>
      </c>
      <c r="D301" s="58">
        <f>408.7+220</f>
        <v>628.7</v>
      </c>
      <c r="E301" s="30">
        <f>5.2+4</f>
        <v>9.2</v>
      </c>
      <c r="F301" s="116"/>
      <c r="G301" s="30"/>
      <c r="H301" s="58">
        <f>D301-E301</f>
        <v>619.5</v>
      </c>
      <c r="I301" s="14" t="s">
        <v>590</v>
      </c>
      <c r="J301" s="11" t="s">
        <v>363</v>
      </c>
      <c r="K301" s="7">
        <v>2016</v>
      </c>
      <c r="L301" s="7"/>
      <c r="M301" s="7">
        <v>2016</v>
      </c>
      <c r="N301" s="19"/>
    </row>
    <row r="302" spans="1:14" s="115" customFormat="1" ht="106.5" customHeight="1">
      <c r="A302" s="11">
        <v>264</v>
      </c>
      <c r="B302" s="14" t="s">
        <v>583</v>
      </c>
      <c r="C302" s="11" t="s">
        <v>591</v>
      </c>
      <c r="D302" s="58">
        <v>180</v>
      </c>
      <c r="E302" s="30">
        <v>5.6</v>
      </c>
      <c r="F302" s="116"/>
      <c r="G302" s="30"/>
      <c r="H302" s="58">
        <f>D302-E302</f>
        <v>174.4</v>
      </c>
      <c r="I302" s="14" t="s">
        <v>590</v>
      </c>
      <c r="J302" s="11" t="s">
        <v>363</v>
      </c>
      <c r="K302" s="7">
        <v>2016</v>
      </c>
      <c r="L302" s="7"/>
      <c r="M302" s="7">
        <v>2016</v>
      </c>
      <c r="N302" s="19"/>
    </row>
    <row r="303" spans="1:14" s="205" customFormat="1" ht="87.75" customHeight="1">
      <c r="A303" s="191">
        <v>265</v>
      </c>
      <c r="B303" s="203" t="s">
        <v>707</v>
      </c>
      <c r="C303" s="191" t="s">
        <v>713</v>
      </c>
      <c r="D303" s="193">
        <v>0.55</v>
      </c>
      <c r="E303" s="193">
        <v>0.02</v>
      </c>
      <c r="F303" s="200"/>
      <c r="G303" s="193"/>
      <c r="H303" s="193">
        <v>0.53</v>
      </c>
      <c r="I303" s="204" t="s">
        <v>642</v>
      </c>
      <c r="J303" s="191" t="s">
        <v>714</v>
      </c>
      <c r="K303" s="194">
        <v>2016</v>
      </c>
      <c r="L303" s="194"/>
      <c r="M303" s="194">
        <v>2016</v>
      </c>
      <c r="N303" s="204"/>
    </row>
    <row r="304" spans="1:14" s="115" customFormat="1" ht="87.75" customHeight="1">
      <c r="A304" s="11">
        <v>266</v>
      </c>
      <c r="B304" s="14" t="s">
        <v>708</v>
      </c>
      <c r="C304" s="11" t="s">
        <v>163</v>
      </c>
      <c r="D304" s="30">
        <f>SUM(E304:H304)</f>
        <v>1.2</v>
      </c>
      <c r="E304" s="30"/>
      <c r="F304" s="116"/>
      <c r="G304" s="30"/>
      <c r="H304" s="30">
        <v>1.2</v>
      </c>
      <c r="I304" s="14" t="s">
        <v>709</v>
      </c>
      <c r="J304" s="11" t="s">
        <v>714</v>
      </c>
      <c r="K304" s="7">
        <v>2016</v>
      </c>
      <c r="L304" s="7"/>
      <c r="M304" s="7">
        <v>2016</v>
      </c>
      <c r="N304" s="19"/>
    </row>
    <row r="305" spans="1:14" s="172" customFormat="1" ht="113.25" customHeight="1">
      <c r="A305" s="60" t="s">
        <v>277</v>
      </c>
      <c r="B305" s="220" t="s">
        <v>273</v>
      </c>
      <c r="C305" s="220"/>
      <c r="D305" s="53">
        <f>SUM(D306:D308)</f>
        <v>15.8</v>
      </c>
      <c r="E305" s="53">
        <f>SUM(E306:E308)</f>
        <v>9.25</v>
      </c>
      <c r="F305" s="53">
        <f>SUM(F306:F308)</f>
        <v>0</v>
      </c>
      <c r="G305" s="53">
        <f>SUM(G306:G308)</f>
        <v>0</v>
      </c>
      <c r="H305" s="53">
        <f>SUM(H306:H308)</f>
        <v>6.550000000000001</v>
      </c>
      <c r="I305" s="60"/>
      <c r="J305" s="61"/>
      <c r="K305" s="171"/>
      <c r="L305" s="171"/>
      <c r="M305" s="171"/>
      <c r="N305" s="60"/>
    </row>
    <row r="306" spans="1:14" s="105" customFormat="1" ht="84.75" customHeight="1">
      <c r="A306" s="11">
        <v>267</v>
      </c>
      <c r="B306" s="11" t="s">
        <v>125</v>
      </c>
      <c r="C306" s="11" t="s">
        <v>592</v>
      </c>
      <c r="D306" s="41">
        <f>3.2+0.55</f>
        <v>3.75</v>
      </c>
      <c r="E306" s="41">
        <f>3.1+0.4</f>
        <v>3.5</v>
      </c>
      <c r="F306" s="59"/>
      <c r="G306" s="59"/>
      <c r="H306" s="41">
        <f>0.1+0.15</f>
        <v>0.25</v>
      </c>
      <c r="I306" s="11" t="s">
        <v>175</v>
      </c>
      <c r="J306" s="11" t="s">
        <v>695</v>
      </c>
      <c r="K306" s="7">
        <v>2016</v>
      </c>
      <c r="L306" s="7"/>
      <c r="M306" s="7">
        <v>2016</v>
      </c>
      <c r="N306" s="11" t="s">
        <v>177</v>
      </c>
    </row>
    <row r="307" spans="1:14" s="105" customFormat="1" ht="101.25" customHeight="1">
      <c r="A307" s="11">
        <v>268</v>
      </c>
      <c r="B307" s="14" t="s">
        <v>126</v>
      </c>
      <c r="C307" s="16" t="s">
        <v>28</v>
      </c>
      <c r="D307" s="29">
        <v>4</v>
      </c>
      <c r="E307" s="29">
        <v>3</v>
      </c>
      <c r="F307" s="29"/>
      <c r="G307" s="29"/>
      <c r="H307" s="29">
        <v>1</v>
      </c>
      <c r="I307" s="8" t="s">
        <v>29</v>
      </c>
      <c r="J307" s="11" t="s">
        <v>695</v>
      </c>
      <c r="K307" s="7">
        <v>2016</v>
      </c>
      <c r="L307" s="7"/>
      <c r="M307" s="7">
        <v>2016</v>
      </c>
      <c r="N307" s="11"/>
    </row>
    <row r="308" spans="1:14" s="69" customFormat="1" ht="95.25" customHeight="1">
      <c r="A308" s="11">
        <v>269</v>
      </c>
      <c r="B308" s="11" t="s">
        <v>588</v>
      </c>
      <c r="C308" s="11" t="s">
        <v>178</v>
      </c>
      <c r="D308" s="41">
        <v>8.05</v>
      </c>
      <c r="E308" s="30">
        <v>2.75</v>
      </c>
      <c r="F308" s="116"/>
      <c r="G308" s="30"/>
      <c r="H308" s="41">
        <f>D308-E308</f>
        <v>5.300000000000001</v>
      </c>
      <c r="I308" s="11" t="s">
        <v>175</v>
      </c>
      <c r="J308" s="11" t="s">
        <v>695</v>
      </c>
      <c r="K308" s="7">
        <v>2016</v>
      </c>
      <c r="L308" s="7"/>
      <c r="M308" s="7">
        <v>2016</v>
      </c>
      <c r="N308" s="4"/>
    </row>
    <row r="309" spans="1:14" s="173" customFormat="1" ht="93.75" customHeight="1">
      <c r="A309" s="60" t="s">
        <v>280</v>
      </c>
      <c r="B309" s="220" t="s">
        <v>36</v>
      </c>
      <c r="C309" s="220"/>
      <c r="D309" s="66">
        <f>SUM(D310:D311)</f>
        <v>28.64</v>
      </c>
      <c r="E309" s="66">
        <f>SUM(E310:E311)</f>
        <v>0</v>
      </c>
      <c r="F309" s="66">
        <f>SUM(F310:F311)</f>
        <v>0</v>
      </c>
      <c r="G309" s="66">
        <f>SUM(G310:G311)</f>
        <v>0</v>
      </c>
      <c r="H309" s="66">
        <f>SUM(H310:H311)</f>
        <v>28.64</v>
      </c>
      <c r="I309" s="174"/>
      <c r="J309" s="65"/>
      <c r="K309" s="171"/>
      <c r="L309" s="171"/>
      <c r="M309" s="171"/>
      <c r="N309" s="65"/>
    </row>
    <row r="310" spans="1:14" s="115" customFormat="1" ht="101.25" customHeight="1">
      <c r="A310" s="11">
        <v>270</v>
      </c>
      <c r="B310" s="14" t="s">
        <v>697</v>
      </c>
      <c r="C310" s="14" t="s">
        <v>164</v>
      </c>
      <c r="D310" s="30">
        <f>SUM(E310:H310)</f>
        <v>8.64</v>
      </c>
      <c r="E310" s="30"/>
      <c r="F310" s="30"/>
      <c r="G310" s="30"/>
      <c r="H310" s="30">
        <v>8.64</v>
      </c>
      <c r="I310" s="14" t="s">
        <v>698</v>
      </c>
      <c r="J310" s="14" t="s">
        <v>699</v>
      </c>
      <c r="K310" s="7">
        <v>2016</v>
      </c>
      <c r="L310" s="7"/>
      <c r="M310" s="7">
        <v>2016</v>
      </c>
      <c r="N310" s="14"/>
    </row>
    <row r="311" spans="1:14" s="115" customFormat="1" ht="93.75" customHeight="1">
      <c r="A311" s="11">
        <v>271</v>
      </c>
      <c r="B311" s="14" t="s">
        <v>700</v>
      </c>
      <c r="C311" s="14" t="s">
        <v>701</v>
      </c>
      <c r="D311" s="58">
        <f>SUM(E311:H311)</f>
        <v>20</v>
      </c>
      <c r="E311" s="58"/>
      <c r="F311" s="58"/>
      <c r="G311" s="58"/>
      <c r="H311" s="58">
        <v>20</v>
      </c>
      <c r="I311" s="14" t="s">
        <v>702</v>
      </c>
      <c r="J311" s="14" t="s">
        <v>703</v>
      </c>
      <c r="K311" s="7">
        <v>2016</v>
      </c>
      <c r="L311" s="7"/>
      <c r="M311" s="7">
        <v>2016</v>
      </c>
      <c r="N311" s="14"/>
    </row>
    <row r="312" spans="1:14" s="95" customFormat="1" ht="33" customHeight="1">
      <c r="A312" s="60" t="s">
        <v>414</v>
      </c>
      <c r="B312" s="60" t="s">
        <v>357</v>
      </c>
      <c r="C312" s="60"/>
      <c r="D312" s="166">
        <f>D313+D320+D335+D338</f>
        <v>65.94</v>
      </c>
      <c r="E312" s="166">
        <f>E313+E320+E335+E338</f>
        <v>9.43</v>
      </c>
      <c r="F312" s="166">
        <f>F313+F320+F335+F338</f>
        <v>0</v>
      </c>
      <c r="G312" s="166">
        <f>G313+G320+G335+G338</f>
        <v>0</v>
      </c>
      <c r="H312" s="166">
        <f>H313+H320+H335+H338</f>
        <v>56.51</v>
      </c>
      <c r="I312" s="133"/>
      <c r="J312" s="164"/>
      <c r="K312" s="171"/>
      <c r="L312" s="171"/>
      <c r="M312" s="171"/>
      <c r="N312" s="175"/>
    </row>
    <row r="313" spans="1:14" s="95" customFormat="1" ht="116.25" customHeight="1">
      <c r="A313" s="60" t="s">
        <v>274</v>
      </c>
      <c r="B313" s="220" t="s">
        <v>497</v>
      </c>
      <c r="C313" s="220"/>
      <c r="D313" s="66">
        <f>SUM(D314:D319)</f>
        <v>2.17</v>
      </c>
      <c r="E313" s="66">
        <f>SUM(E314:E319)</f>
        <v>0</v>
      </c>
      <c r="F313" s="66">
        <f>SUM(F314:F319)</f>
        <v>0</v>
      </c>
      <c r="G313" s="66">
        <f>SUM(G314:G319)</f>
        <v>0</v>
      </c>
      <c r="H313" s="66">
        <f>SUM(H314:H319)</f>
        <v>2.17</v>
      </c>
      <c r="I313" s="60"/>
      <c r="J313" s="60"/>
      <c r="K313" s="171"/>
      <c r="L313" s="171"/>
      <c r="M313" s="171"/>
      <c r="N313" s="175"/>
    </row>
    <row r="314" spans="1:14" s="75" customFormat="1" ht="83.25" customHeight="1">
      <c r="A314" s="11">
        <v>272</v>
      </c>
      <c r="B314" s="11" t="s">
        <v>909</v>
      </c>
      <c r="C314" s="13" t="s">
        <v>910</v>
      </c>
      <c r="D314" s="18">
        <f>SUM(E314:H314)</f>
        <v>0.4</v>
      </c>
      <c r="E314" s="18"/>
      <c r="F314" s="18"/>
      <c r="G314" s="18"/>
      <c r="H314" s="18">
        <v>0.4</v>
      </c>
      <c r="I314" s="11" t="s">
        <v>911</v>
      </c>
      <c r="J314" s="11" t="s">
        <v>824</v>
      </c>
      <c r="K314" s="7">
        <v>2016</v>
      </c>
      <c r="L314" s="7"/>
      <c r="M314" s="7">
        <v>2016</v>
      </c>
      <c r="N314" s="11" t="s">
        <v>831</v>
      </c>
    </row>
    <row r="315" spans="1:14" s="75" customFormat="1" ht="94.5" customHeight="1">
      <c r="A315" s="11">
        <v>273</v>
      </c>
      <c r="B315" s="11" t="s">
        <v>825</v>
      </c>
      <c r="C315" s="11" t="s">
        <v>910</v>
      </c>
      <c r="D315" s="18">
        <f>SUM(E315:H315)</f>
        <v>0.15</v>
      </c>
      <c r="E315" s="24"/>
      <c r="F315" s="24"/>
      <c r="G315" s="24"/>
      <c r="H315" s="24">
        <v>0.15</v>
      </c>
      <c r="I315" s="11" t="s">
        <v>826</v>
      </c>
      <c r="J315" s="11" t="s">
        <v>827</v>
      </c>
      <c r="K315" s="7">
        <v>2016</v>
      </c>
      <c r="L315" s="7"/>
      <c r="M315" s="7">
        <v>2016</v>
      </c>
      <c r="N315" s="11" t="s">
        <v>834</v>
      </c>
    </row>
    <row r="316" spans="1:14" s="91" customFormat="1" ht="89.25" customHeight="1">
      <c r="A316" s="11">
        <v>274</v>
      </c>
      <c r="B316" s="37" t="s">
        <v>405</v>
      </c>
      <c r="C316" s="42" t="s">
        <v>197</v>
      </c>
      <c r="D316" s="35">
        <v>0.45</v>
      </c>
      <c r="E316" s="35"/>
      <c r="F316" s="35"/>
      <c r="G316" s="39"/>
      <c r="H316" s="39">
        <v>0.45</v>
      </c>
      <c r="I316" s="40" t="s">
        <v>199</v>
      </c>
      <c r="J316" s="11" t="s">
        <v>861</v>
      </c>
      <c r="K316" s="7">
        <v>2016</v>
      </c>
      <c r="L316" s="7"/>
      <c r="M316" s="7">
        <v>2016</v>
      </c>
      <c r="N316" s="1"/>
    </row>
    <row r="317" spans="1:14" s="69" customFormat="1" ht="84" customHeight="1">
      <c r="A317" s="11">
        <v>275</v>
      </c>
      <c r="B317" s="37" t="s">
        <v>200</v>
      </c>
      <c r="C317" s="42" t="s">
        <v>201</v>
      </c>
      <c r="D317" s="35">
        <v>0.1</v>
      </c>
      <c r="E317" s="35"/>
      <c r="F317" s="35"/>
      <c r="G317" s="39"/>
      <c r="H317" s="39">
        <v>0.1</v>
      </c>
      <c r="I317" s="40" t="s">
        <v>202</v>
      </c>
      <c r="J317" s="11" t="s">
        <v>861</v>
      </c>
      <c r="K317" s="7">
        <v>2016</v>
      </c>
      <c r="L317" s="7"/>
      <c r="M317" s="7">
        <v>2016</v>
      </c>
      <c r="N317" s="27" t="s">
        <v>839</v>
      </c>
    </row>
    <row r="318" spans="1:14" s="69" customFormat="1" ht="81" customHeight="1">
      <c r="A318" s="11">
        <v>276</v>
      </c>
      <c r="B318" s="11" t="s">
        <v>828</v>
      </c>
      <c r="C318" s="11" t="s">
        <v>829</v>
      </c>
      <c r="D318" s="18">
        <f>SUM(E318:H318)</f>
        <v>0.07</v>
      </c>
      <c r="E318" s="24"/>
      <c r="F318" s="24"/>
      <c r="G318" s="24"/>
      <c r="H318" s="24">
        <v>0.07</v>
      </c>
      <c r="I318" s="11" t="s">
        <v>830</v>
      </c>
      <c r="J318" s="11" t="s">
        <v>354</v>
      </c>
      <c r="K318" s="7">
        <v>2016</v>
      </c>
      <c r="L318" s="7"/>
      <c r="M318" s="7">
        <v>2016</v>
      </c>
      <c r="N318" s="11"/>
    </row>
    <row r="319" spans="1:14" s="69" customFormat="1" ht="110.25" customHeight="1">
      <c r="A319" s="11">
        <v>277</v>
      </c>
      <c r="B319" s="11" t="s">
        <v>832</v>
      </c>
      <c r="C319" s="11" t="s">
        <v>910</v>
      </c>
      <c r="D319" s="21">
        <f>SUM(E319:H319)</f>
        <v>1</v>
      </c>
      <c r="E319" s="24"/>
      <c r="F319" s="24"/>
      <c r="G319" s="24"/>
      <c r="H319" s="148">
        <v>1</v>
      </c>
      <c r="I319" s="11" t="s">
        <v>198</v>
      </c>
      <c r="J319" s="11" t="s">
        <v>833</v>
      </c>
      <c r="K319" s="7">
        <v>2016</v>
      </c>
      <c r="L319" s="7"/>
      <c r="M319" s="7">
        <v>2016</v>
      </c>
      <c r="N319" s="11"/>
    </row>
    <row r="320" spans="1:14" s="138" customFormat="1" ht="111.75" customHeight="1">
      <c r="A320" s="60" t="s">
        <v>275</v>
      </c>
      <c r="B320" s="220" t="s">
        <v>498</v>
      </c>
      <c r="C320" s="220"/>
      <c r="D320" s="67">
        <f>SUM(D321:D334)</f>
        <v>30.82</v>
      </c>
      <c r="E320" s="67">
        <f>SUM(E321:E334)</f>
        <v>2.1299999999999994</v>
      </c>
      <c r="F320" s="67">
        <f>SUM(F321:F334)</f>
        <v>0</v>
      </c>
      <c r="G320" s="67">
        <f>SUM(G321:G334)</f>
        <v>0</v>
      </c>
      <c r="H320" s="67">
        <f>SUM(H321:H334)</f>
        <v>28.69</v>
      </c>
      <c r="I320" s="60"/>
      <c r="J320" s="60"/>
      <c r="K320" s="171"/>
      <c r="L320" s="171"/>
      <c r="M320" s="171"/>
      <c r="N320" s="224"/>
    </row>
    <row r="321" spans="1:14" s="69" customFormat="1" ht="89.25" customHeight="1">
      <c r="A321" s="11">
        <v>278</v>
      </c>
      <c r="B321" s="13" t="s">
        <v>835</v>
      </c>
      <c r="C321" s="11" t="s">
        <v>836</v>
      </c>
      <c r="D321" s="21">
        <f>SUM(E321:H321)</f>
        <v>3</v>
      </c>
      <c r="E321" s="21">
        <v>1</v>
      </c>
      <c r="F321" s="18"/>
      <c r="G321" s="18"/>
      <c r="H321" s="26">
        <v>2</v>
      </c>
      <c r="I321" s="11" t="s">
        <v>837</v>
      </c>
      <c r="J321" s="11" t="s">
        <v>838</v>
      </c>
      <c r="K321" s="7">
        <v>2016</v>
      </c>
      <c r="L321" s="7"/>
      <c r="M321" s="7">
        <v>2016</v>
      </c>
      <c r="N321" s="224"/>
    </row>
    <row r="322" spans="1:14" s="69" customFormat="1" ht="91.5" customHeight="1">
      <c r="A322" s="11">
        <v>279</v>
      </c>
      <c r="B322" s="11" t="s">
        <v>841</v>
      </c>
      <c r="C322" s="28" t="s">
        <v>842</v>
      </c>
      <c r="D322" s="21">
        <f>SUM(E322:H322)</f>
        <v>21</v>
      </c>
      <c r="E322" s="26">
        <v>1</v>
      </c>
      <c r="F322" s="29"/>
      <c r="G322" s="29"/>
      <c r="H322" s="21">
        <v>20</v>
      </c>
      <c r="I322" s="11" t="s">
        <v>445</v>
      </c>
      <c r="J322" s="11" t="s">
        <v>843</v>
      </c>
      <c r="K322" s="7">
        <v>2016</v>
      </c>
      <c r="L322" s="7"/>
      <c r="M322" s="7">
        <v>2016</v>
      </c>
      <c r="N322" s="54"/>
    </row>
    <row r="323" spans="1:14" s="69" customFormat="1" ht="144.75" customHeight="1">
      <c r="A323" s="11">
        <v>280</v>
      </c>
      <c r="B323" s="11" t="s">
        <v>844</v>
      </c>
      <c r="C323" s="28" t="s">
        <v>845</v>
      </c>
      <c r="D323" s="21">
        <f>SUM(E323:H323)</f>
        <v>0.8</v>
      </c>
      <c r="E323" s="29"/>
      <c r="F323" s="29"/>
      <c r="G323" s="29"/>
      <c r="H323" s="21">
        <v>0.8</v>
      </c>
      <c r="I323" s="11" t="s">
        <v>203</v>
      </c>
      <c r="J323" s="11" t="s">
        <v>18</v>
      </c>
      <c r="K323" s="7">
        <v>2016</v>
      </c>
      <c r="L323" s="7"/>
      <c r="M323" s="7">
        <v>2016</v>
      </c>
      <c r="N323" s="73"/>
    </row>
    <row r="324" spans="1:14" s="69" customFormat="1" ht="144.75" customHeight="1">
      <c r="A324" s="11">
        <v>281</v>
      </c>
      <c r="B324" s="11" t="s">
        <v>847</v>
      </c>
      <c r="C324" s="28" t="s">
        <v>860</v>
      </c>
      <c r="D324" s="21">
        <f>SUM(E324:H324)</f>
        <v>1</v>
      </c>
      <c r="E324" s="29"/>
      <c r="F324" s="29"/>
      <c r="G324" s="29"/>
      <c r="H324" s="21">
        <v>1</v>
      </c>
      <c r="I324" s="11" t="s">
        <v>204</v>
      </c>
      <c r="J324" s="11" t="s">
        <v>18</v>
      </c>
      <c r="K324" s="7">
        <v>2016</v>
      </c>
      <c r="L324" s="7"/>
      <c r="M324" s="7">
        <v>2016</v>
      </c>
      <c r="N324" s="73"/>
    </row>
    <row r="325" spans="1:14" s="69" customFormat="1" ht="55.5" customHeight="1">
      <c r="A325" s="11">
        <v>282</v>
      </c>
      <c r="B325" s="11" t="s">
        <v>848</v>
      </c>
      <c r="C325" s="28" t="s">
        <v>357</v>
      </c>
      <c r="D325" s="17">
        <f>SUM(E325:H325)</f>
        <v>0.07</v>
      </c>
      <c r="E325" s="29">
        <v>0.02</v>
      </c>
      <c r="F325" s="29"/>
      <c r="G325" s="29"/>
      <c r="H325" s="17">
        <v>0.05</v>
      </c>
      <c r="I325" s="11" t="s">
        <v>300</v>
      </c>
      <c r="J325" s="11" t="s">
        <v>849</v>
      </c>
      <c r="K325" s="7">
        <v>2016</v>
      </c>
      <c r="L325" s="7"/>
      <c r="M325" s="7">
        <v>2016</v>
      </c>
      <c r="N325" s="73"/>
    </row>
    <row r="326" spans="1:14" s="69" customFormat="1" ht="48" customHeight="1">
      <c r="A326" s="11">
        <v>283</v>
      </c>
      <c r="B326" s="11" t="s">
        <v>850</v>
      </c>
      <c r="C326" s="28" t="s">
        <v>357</v>
      </c>
      <c r="D326" s="17">
        <f>SUM(E326:H326)</f>
        <v>0.09999999999999999</v>
      </c>
      <c r="E326" s="29">
        <v>0.01</v>
      </c>
      <c r="F326" s="29"/>
      <c r="G326" s="29"/>
      <c r="H326" s="17">
        <v>0.09</v>
      </c>
      <c r="I326" s="11" t="s">
        <v>300</v>
      </c>
      <c r="J326" s="11" t="s">
        <v>849</v>
      </c>
      <c r="K326" s="7">
        <v>2016</v>
      </c>
      <c r="L326" s="7"/>
      <c r="M326" s="7">
        <v>2016</v>
      </c>
      <c r="N326" s="74"/>
    </row>
    <row r="327" spans="1:14" s="69" customFormat="1" ht="48" customHeight="1">
      <c r="A327" s="11">
        <v>284</v>
      </c>
      <c r="B327" s="11" t="s">
        <v>851</v>
      </c>
      <c r="C327" s="28" t="s">
        <v>852</v>
      </c>
      <c r="D327" s="17">
        <f>SUM(E327:H327)</f>
        <v>0.01</v>
      </c>
      <c r="E327" s="29"/>
      <c r="F327" s="29"/>
      <c r="G327" s="29"/>
      <c r="H327" s="17">
        <v>0.01</v>
      </c>
      <c r="I327" s="11" t="s">
        <v>300</v>
      </c>
      <c r="J327" s="11" t="s">
        <v>849</v>
      </c>
      <c r="K327" s="7">
        <v>2016</v>
      </c>
      <c r="L327" s="7"/>
      <c r="M327" s="7">
        <v>2016</v>
      </c>
      <c r="N327" s="11"/>
    </row>
    <row r="328" spans="1:14" s="69" customFormat="1" ht="71.25" customHeight="1">
      <c r="A328" s="11">
        <v>285</v>
      </c>
      <c r="B328" s="11" t="s">
        <v>853</v>
      </c>
      <c r="C328" s="28" t="s">
        <v>357</v>
      </c>
      <c r="D328" s="17">
        <f>SUM(E328:H328)</f>
        <v>0.15000000000000002</v>
      </c>
      <c r="E328" s="29">
        <v>0.05</v>
      </c>
      <c r="F328" s="29"/>
      <c r="G328" s="29"/>
      <c r="H328" s="17">
        <v>0.1</v>
      </c>
      <c r="I328" s="11" t="s">
        <v>300</v>
      </c>
      <c r="J328" s="11" t="s">
        <v>849</v>
      </c>
      <c r="K328" s="7">
        <v>2016</v>
      </c>
      <c r="L328" s="7"/>
      <c r="M328" s="7">
        <v>2016</v>
      </c>
      <c r="N328" s="11"/>
    </row>
    <row r="329" spans="1:14" s="91" customFormat="1" ht="92.25" customHeight="1">
      <c r="A329" s="11">
        <v>286</v>
      </c>
      <c r="B329" s="11" t="s">
        <v>854</v>
      </c>
      <c r="C329" s="28" t="s">
        <v>357</v>
      </c>
      <c r="D329" s="17">
        <f>SUM(E329:H329)</f>
        <v>0.07</v>
      </c>
      <c r="E329" s="29">
        <v>0.02</v>
      </c>
      <c r="F329" s="29"/>
      <c r="G329" s="29"/>
      <c r="H329" s="17">
        <v>0.05</v>
      </c>
      <c r="I329" s="11" t="s">
        <v>300</v>
      </c>
      <c r="J329" s="11" t="s">
        <v>849</v>
      </c>
      <c r="K329" s="7">
        <v>2016</v>
      </c>
      <c r="L329" s="7"/>
      <c r="M329" s="7">
        <v>2016</v>
      </c>
      <c r="N329" s="1"/>
    </row>
    <row r="330" spans="1:14" s="91" customFormat="1" ht="51.75" customHeight="1">
      <c r="A330" s="11">
        <v>287</v>
      </c>
      <c r="B330" s="11" t="s">
        <v>855</v>
      </c>
      <c r="C330" s="28" t="s">
        <v>357</v>
      </c>
      <c r="D330" s="17">
        <f>SUM(E330:H330)</f>
        <v>0.15</v>
      </c>
      <c r="E330" s="29"/>
      <c r="F330" s="29"/>
      <c r="G330" s="29"/>
      <c r="H330" s="17">
        <v>0.15</v>
      </c>
      <c r="I330" s="11" t="s">
        <v>300</v>
      </c>
      <c r="J330" s="11" t="s">
        <v>849</v>
      </c>
      <c r="K330" s="7">
        <v>2016</v>
      </c>
      <c r="L330" s="7"/>
      <c r="M330" s="7">
        <v>2016</v>
      </c>
      <c r="N330" s="27" t="s">
        <v>864</v>
      </c>
    </row>
    <row r="331" spans="1:14" s="106" customFormat="1" ht="83.25" customHeight="1">
      <c r="A331" s="11">
        <v>288</v>
      </c>
      <c r="B331" s="11" t="s">
        <v>658</v>
      </c>
      <c r="C331" s="28" t="s">
        <v>858</v>
      </c>
      <c r="D331" s="17">
        <f>SUM(E331:H331)</f>
        <v>0.04</v>
      </c>
      <c r="E331" s="29"/>
      <c r="F331" s="29"/>
      <c r="G331" s="29"/>
      <c r="H331" s="17">
        <v>0.04</v>
      </c>
      <c r="I331" s="11" t="s">
        <v>53</v>
      </c>
      <c r="J331" s="11" t="s">
        <v>861</v>
      </c>
      <c r="K331" s="7">
        <v>2016</v>
      </c>
      <c r="L331" s="7"/>
      <c r="M331" s="7">
        <v>2016</v>
      </c>
      <c r="N331" s="27"/>
    </row>
    <row r="332" spans="1:14" s="92" customFormat="1" ht="89.25" customHeight="1">
      <c r="A332" s="11">
        <v>289</v>
      </c>
      <c r="B332" s="11" t="s">
        <v>571</v>
      </c>
      <c r="C332" s="11" t="s">
        <v>863</v>
      </c>
      <c r="D332" s="30">
        <v>0.03</v>
      </c>
      <c r="E332" s="30">
        <v>0.03</v>
      </c>
      <c r="F332" s="30"/>
      <c r="G332" s="30"/>
      <c r="H332" s="30"/>
      <c r="I332" s="11" t="s">
        <v>572</v>
      </c>
      <c r="J332" s="11" t="s">
        <v>861</v>
      </c>
      <c r="K332" s="7">
        <v>2016</v>
      </c>
      <c r="L332" s="7"/>
      <c r="M332" s="7">
        <v>2016</v>
      </c>
      <c r="N332" s="8"/>
    </row>
    <row r="333" spans="1:14" s="92" customFormat="1" ht="89.25" customHeight="1">
      <c r="A333" s="11">
        <v>290</v>
      </c>
      <c r="B333" s="11" t="s">
        <v>578</v>
      </c>
      <c r="C333" s="11" t="s">
        <v>579</v>
      </c>
      <c r="D333" s="30">
        <v>4</v>
      </c>
      <c r="E333" s="30"/>
      <c r="F333" s="30"/>
      <c r="G333" s="30"/>
      <c r="H333" s="30">
        <v>4</v>
      </c>
      <c r="I333" s="11" t="s">
        <v>580</v>
      </c>
      <c r="J333" s="11" t="s">
        <v>861</v>
      </c>
      <c r="K333" s="7">
        <v>2016</v>
      </c>
      <c r="L333" s="7"/>
      <c r="M333" s="7">
        <v>2016</v>
      </c>
      <c r="N333" s="8"/>
    </row>
    <row r="334" spans="1:14" s="162" customFormat="1" ht="99" customHeight="1">
      <c r="A334" s="11">
        <v>291</v>
      </c>
      <c r="B334" s="11" t="s">
        <v>859</v>
      </c>
      <c r="C334" s="28" t="s">
        <v>860</v>
      </c>
      <c r="D334" s="21">
        <f>SUM(E334:H334)</f>
        <v>0.4</v>
      </c>
      <c r="E334" s="29"/>
      <c r="F334" s="29"/>
      <c r="G334" s="29"/>
      <c r="H334" s="21">
        <v>0.4</v>
      </c>
      <c r="I334" s="11" t="s">
        <v>673</v>
      </c>
      <c r="J334" s="11" t="s">
        <v>861</v>
      </c>
      <c r="K334" s="7">
        <v>2016</v>
      </c>
      <c r="L334" s="7"/>
      <c r="M334" s="7">
        <v>2016</v>
      </c>
      <c r="N334" s="1"/>
    </row>
    <row r="335" spans="1:14" s="177" customFormat="1" ht="137.25" customHeight="1">
      <c r="A335" s="60" t="s">
        <v>276</v>
      </c>
      <c r="B335" s="220" t="s">
        <v>499</v>
      </c>
      <c r="C335" s="220"/>
      <c r="D335" s="68">
        <f>SUM(D336:D337)</f>
        <v>4.05</v>
      </c>
      <c r="E335" s="68">
        <f>SUM(E336:E337)</f>
        <v>2</v>
      </c>
      <c r="F335" s="68"/>
      <c r="G335" s="68"/>
      <c r="H335" s="68">
        <f>SUM(H336:H337)</f>
        <v>2.05</v>
      </c>
      <c r="I335" s="60"/>
      <c r="J335" s="60"/>
      <c r="K335" s="171"/>
      <c r="L335" s="171"/>
      <c r="M335" s="171"/>
      <c r="N335" s="176"/>
    </row>
    <row r="336" spans="1:14" s="163" customFormat="1" ht="139.5" customHeight="1">
      <c r="A336" s="11">
        <v>292</v>
      </c>
      <c r="B336" s="11" t="s">
        <v>862</v>
      </c>
      <c r="C336" s="11" t="s">
        <v>863</v>
      </c>
      <c r="D336" s="21">
        <f>SUM(E336:H336)</f>
        <v>4</v>
      </c>
      <c r="E336" s="21">
        <v>2</v>
      </c>
      <c r="F336" s="24"/>
      <c r="G336" s="24"/>
      <c r="H336" s="24">
        <v>2</v>
      </c>
      <c r="I336" s="11" t="s">
        <v>446</v>
      </c>
      <c r="J336" s="11" t="s">
        <v>18</v>
      </c>
      <c r="K336" s="7">
        <v>2016</v>
      </c>
      <c r="L336" s="7"/>
      <c r="M336" s="7">
        <v>2016</v>
      </c>
      <c r="N336" s="108"/>
    </row>
    <row r="337" spans="1:14" s="91" customFormat="1" ht="114" customHeight="1">
      <c r="A337" s="11">
        <v>293</v>
      </c>
      <c r="B337" s="11" t="s">
        <v>865</v>
      </c>
      <c r="C337" s="11" t="s">
        <v>866</v>
      </c>
      <c r="D337" s="18">
        <f>SUM(E337:H337)</f>
        <v>0.05</v>
      </c>
      <c r="E337" s="18"/>
      <c r="F337" s="24"/>
      <c r="G337" s="24"/>
      <c r="H337" s="24">
        <v>0.05</v>
      </c>
      <c r="I337" s="11" t="s">
        <v>446</v>
      </c>
      <c r="J337" s="11" t="s">
        <v>867</v>
      </c>
      <c r="K337" s="7">
        <v>2016</v>
      </c>
      <c r="L337" s="7"/>
      <c r="M337" s="7">
        <v>2016</v>
      </c>
      <c r="N337" s="90"/>
    </row>
    <row r="338" spans="1:14" s="178" customFormat="1" ht="106.5" customHeight="1">
      <c r="A338" s="60" t="s">
        <v>277</v>
      </c>
      <c r="B338" s="220" t="s">
        <v>273</v>
      </c>
      <c r="C338" s="220"/>
      <c r="D338" s="66">
        <f>SUM(D339:D345)</f>
        <v>28.9</v>
      </c>
      <c r="E338" s="66">
        <f>SUM(E339:E345)</f>
        <v>5.300000000000001</v>
      </c>
      <c r="F338" s="66">
        <f>SUM(F339:F345)</f>
        <v>0</v>
      </c>
      <c r="G338" s="66">
        <f>SUM(G339:G345)</f>
        <v>0</v>
      </c>
      <c r="H338" s="66">
        <f>SUM(H339:H345)</f>
        <v>23.6</v>
      </c>
      <c r="I338" s="60"/>
      <c r="J338" s="60"/>
      <c r="K338" s="171"/>
      <c r="L338" s="171"/>
      <c r="M338" s="171"/>
      <c r="N338" s="60"/>
    </row>
    <row r="339" spans="1:14" s="109" customFormat="1" ht="189" customHeight="1">
      <c r="A339" s="11">
        <v>294</v>
      </c>
      <c r="B339" s="11" t="s">
        <v>784</v>
      </c>
      <c r="C339" s="11" t="s">
        <v>785</v>
      </c>
      <c r="D339" s="18">
        <v>5</v>
      </c>
      <c r="E339" s="18">
        <v>1.2</v>
      </c>
      <c r="F339" s="18"/>
      <c r="G339" s="18"/>
      <c r="H339" s="18">
        <f>D339-E339</f>
        <v>3.8</v>
      </c>
      <c r="I339" s="11" t="s">
        <v>445</v>
      </c>
      <c r="J339" s="11" t="s">
        <v>447</v>
      </c>
      <c r="K339" s="7">
        <v>2016</v>
      </c>
      <c r="L339" s="7"/>
      <c r="M339" s="7">
        <v>2016</v>
      </c>
      <c r="N339" s="11"/>
    </row>
    <row r="340" spans="1:14" s="109" customFormat="1" ht="88.5" customHeight="1">
      <c r="A340" s="11">
        <v>295</v>
      </c>
      <c r="B340" s="11" t="s">
        <v>125</v>
      </c>
      <c r="C340" s="11" t="s">
        <v>852</v>
      </c>
      <c r="D340" s="18">
        <v>11</v>
      </c>
      <c r="E340" s="18"/>
      <c r="F340" s="18"/>
      <c r="G340" s="18"/>
      <c r="H340" s="18">
        <v>11</v>
      </c>
      <c r="I340" s="11" t="s">
        <v>445</v>
      </c>
      <c r="J340" s="11" t="s">
        <v>518</v>
      </c>
      <c r="K340" s="7">
        <v>2016</v>
      </c>
      <c r="L340" s="7"/>
      <c r="M340" s="7">
        <v>2016</v>
      </c>
      <c r="N340" s="190"/>
    </row>
    <row r="341" spans="1:14" s="109" customFormat="1" ht="88.5" customHeight="1">
      <c r="A341" s="11">
        <v>296</v>
      </c>
      <c r="B341" s="11" t="s">
        <v>125</v>
      </c>
      <c r="C341" s="11" t="s">
        <v>106</v>
      </c>
      <c r="D341" s="18">
        <v>4.5</v>
      </c>
      <c r="E341" s="18">
        <v>1.5</v>
      </c>
      <c r="F341" s="18"/>
      <c r="G341" s="18"/>
      <c r="H341" s="18">
        <f>D341-E341</f>
        <v>3</v>
      </c>
      <c r="I341" s="11" t="s">
        <v>445</v>
      </c>
      <c r="J341" s="11" t="s">
        <v>518</v>
      </c>
      <c r="K341" s="7">
        <v>2016</v>
      </c>
      <c r="L341" s="7"/>
      <c r="M341" s="7">
        <v>2016</v>
      </c>
      <c r="N341" s="190"/>
    </row>
    <row r="342" spans="1:14" s="109" customFormat="1" ht="88.5" customHeight="1">
      <c r="A342" s="11">
        <v>297</v>
      </c>
      <c r="B342" s="11" t="s">
        <v>125</v>
      </c>
      <c r="C342" s="11" t="s">
        <v>107</v>
      </c>
      <c r="D342" s="18">
        <v>1</v>
      </c>
      <c r="E342" s="18">
        <v>1</v>
      </c>
      <c r="F342" s="18"/>
      <c r="G342" s="18"/>
      <c r="H342" s="18"/>
      <c r="I342" s="11" t="s">
        <v>445</v>
      </c>
      <c r="J342" s="11" t="s">
        <v>518</v>
      </c>
      <c r="K342" s="7">
        <v>2016</v>
      </c>
      <c r="L342" s="7"/>
      <c r="M342" s="7">
        <v>2016</v>
      </c>
      <c r="N342" s="190"/>
    </row>
    <row r="343" spans="1:14" s="109" customFormat="1" ht="88.5" customHeight="1">
      <c r="A343" s="11">
        <v>298</v>
      </c>
      <c r="B343" s="11" t="s">
        <v>125</v>
      </c>
      <c r="C343" s="11" t="s">
        <v>108</v>
      </c>
      <c r="D343" s="18">
        <v>2.3</v>
      </c>
      <c r="E343" s="18">
        <v>1.6</v>
      </c>
      <c r="F343" s="18"/>
      <c r="G343" s="18"/>
      <c r="H343" s="18">
        <f>D343-E343</f>
        <v>0.6999999999999997</v>
      </c>
      <c r="I343" s="11" t="s">
        <v>445</v>
      </c>
      <c r="J343" s="11" t="s">
        <v>518</v>
      </c>
      <c r="K343" s="7">
        <v>2016</v>
      </c>
      <c r="L343" s="7"/>
      <c r="M343" s="7">
        <v>2016</v>
      </c>
      <c r="N343" s="190"/>
    </row>
    <row r="344" spans="1:14" s="69" customFormat="1" ht="63.75" customHeight="1">
      <c r="A344" s="11">
        <v>299</v>
      </c>
      <c r="B344" s="11" t="s">
        <v>574</v>
      </c>
      <c r="C344" s="28" t="s">
        <v>910</v>
      </c>
      <c r="D344" s="21">
        <f>SUM(E344:H344)</f>
        <v>4.6</v>
      </c>
      <c r="E344" s="29"/>
      <c r="F344" s="29"/>
      <c r="G344" s="29"/>
      <c r="H344" s="21">
        <v>4.6</v>
      </c>
      <c r="I344" s="11" t="s">
        <v>445</v>
      </c>
      <c r="J344" s="11" t="s">
        <v>843</v>
      </c>
      <c r="K344" s="7">
        <v>2016</v>
      </c>
      <c r="L344" s="7"/>
      <c r="M344" s="7">
        <v>2016</v>
      </c>
      <c r="N344" s="73"/>
    </row>
    <row r="345" spans="1:14" s="109" customFormat="1" ht="87.75" customHeight="1">
      <c r="A345" s="11">
        <v>300</v>
      </c>
      <c r="B345" s="11" t="s">
        <v>127</v>
      </c>
      <c r="C345" s="11" t="s">
        <v>30</v>
      </c>
      <c r="D345" s="29">
        <v>0.5</v>
      </c>
      <c r="E345" s="29"/>
      <c r="F345" s="29"/>
      <c r="G345" s="29"/>
      <c r="H345" s="29">
        <v>0.5</v>
      </c>
      <c r="I345" s="8" t="s">
        <v>31</v>
      </c>
      <c r="J345" s="11" t="s">
        <v>518</v>
      </c>
      <c r="K345" s="7">
        <v>2016</v>
      </c>
      <c r="L345" s="7"/>
      <c r="M345" s="7">
        <v>2016</v>
      </c>
      <c r="N345" s="11"/>
    </row>
    <row r="346" spans="1:14" s="178" customFormat="1" ht="36" customHeight="1">
      <c r="A346" s="179" t="s">
        <v>415</v>
      </c>
      <c r="B346" s="60" t="s">
        <v>361</v>
      </c>
      <c r="C346" s="60"/>
      <c r="D346" s="53">
        <f>D347+D351+D358+D360</f>
        <v>7.43</v>
      </c>
      <c r="E346" s="53">
        <f>E347+E351+E358+E360</f>
        <v>3.2199999999999998</v>
      </c>
      <c r="F346" s="53">
        <f>F347+F351+F358+F360</f>
        <v>0</v>
      </c>
      <c r="G346" s="53">
        <f>G347+G351+G358+G360</f>
        <v>0</v>
      </c>
      <c r="H346" s="53">
        <f>H347+H351+H358+H360</f>
        <v>4.21</v>
      </c>
      <c r="I346" s="60"/>
      <c r="J346" s="164"/>
      <c r="K346" s="171"/>
      <c r="L346" s="171"/>
      <c r="M346" s="171"/>
      <c r="N346" s="60"/>
    </row>
    <row r="347" spans="1:14" s="182" customFormat="1" ht="123.75" customHeight="1">
      <c r="A347" s="60" t="s">
        <v>274</v>
      </c>
      <c r="B347" s="220" t="s">
        <v>497</v>
      </c>
      <c r="C347" s="220"/>
      <c r="D347" s="53">
        <f>SUM(D348:D350)</f>
        <v>0.36</v>
      </c>
      <c r="E347" s="53">
        <f>SUM(E348:E350)</f>
        <v>0.36</v>
      </c>
      <c r="F347" s="53">
        <f>SUM(F348:F350)</f>
        <v>0</v>
      </c>
      <c r="G347" s="53">
        <f>SUM(G348:G350)</f>
        <v>0</v>
      </c>
      <c r="H347" s="53">
        <f>SUM(H348:H350)</f>
        <v>0</v>
      </c>
      <c r="I347" s="60"/>
      <c r="J347" s="61"/>
      <c r="K347" s="171"/>
      <c r="L347" s="171"/>
      <c r="M347" s="171"/>
      <c r="N347" s="181"/>
    </row>
    <row r="348" spans="1:14" s="109" customFormat="1" ht="70.5" customHeight="1">
      <c r="A348" s="11">
        <v>301</v>
      </c>
      <c r="B348" s="11" t="s">
        <v>385</v>
      </c>
      <c r="C348" s="11" t="s">
        <v>448</v>
      </c>
      <c r="D348" s="9">
        <v>0.03</v>
      </c>
      <c r="E348" s="30">
        <v>0.03</v>
      </c>
      <c r="F348" s="30"/>
      <c r="G348" s="30"/>
      <c r="H348" s="9"/>
      <c r="I348" s="11" t="s">
        <v>232</v>
      </c>
      <c r="J348" s="11" t="s">
        <v>723</v>
      </c>
      <c r="K348" s="7">
        <v>2016</v>
      </c>
      <c r="L348" s="7"/>
      <c r="M348" s="7">
        <v>2016</v>
      </c>
      <c r="N348" s="11"/>
    </row>
    <row r="349" spans="1:14" s="109" customFormat="1" ht="70.5" customHeight="1">
      <c r="A349" s="11">
        <v>302</v>
      </c>
      <c r="B349" s="11" t="s">
        <v>233</v>
      </c>
      <c r="C349" s="11" t="s">
        <v>165</v>
      </c>
      <c r="D349" s="9">
        <v>0.13</v>
      </c>
      <c r="E349" s="30">
        <v>0.13</v>
      </c>
      <c r="F349" s="30"/>
      <c r="G349" s="30"/>
      <c r="H349" s="9"/>
      <c r="I349" s="11" t="s">
        <v>232</v>
      </c>
      <c r="J349" s="11" t="s">
        <v>723</v>
      </c>
      <c r="K349" s="7">
        <v>2016</v>
      </c>
      <c r="L349" s="7"/>
      <c r="M349" s="7">
        <v>2016</v>
      </c>
      <c r="N349" s="11"/>
    </row>
    <row r="350" spans="1:14" s="109" customFormat="1" ht="70.5" customHeight="1">
      <c r="A350" s="11">
        <v>303</v>
      </c>
      <c r="B350" s="11" t="s">
        <v>234</v>
      </c>
      <c r="C350" s="11" t="s">
        <v>165</v>
      </c>
      <c r="D350" s="9">
        <v>0.2</v>
      </c>
      <c r="E350" s="30">
        <v>0.2</v>
      </c>
      <c r="F350" s="30"/>
      <c r="G350" s="30"/>
      <c r="H350" s="9"/>
      <c r="I350" s="11" t="s">
        <v>232</v>
      </c>
      <c r="J350" s="11" t="s">
        <v>723</v>
      </c>
      <c r="K350" s="7">
        <v>2016</v>
      </c>
      <c r="L350" s="7"/>
      <c r="M350" s="7">
        <v>2016</v>
      </c>
      <c r="N350" s="11"/>
    </row>
    <row r="351" spans="1:14" s="178" customFormat="1" ht="70.5" customHeight="1">
      <c r="A351" s="60" t="s">
        <v>275</v>
      </c>
      <c r="B351" s="220" t="s">
        <v>498</v>
      </c>
      <c r="C351" s="220"/>
      <c r="D351" s="53">
        <f>SUM(D352:D357)</f>
        <v>1.48</v>
      </c>
      <c r="E351" s="53">
        <f>SUM(E352:E357)</f>
        <v>0.92</v>
      </c>
      <c r="F351" s="53">
        <f>SUM(F352:F357)</f>
        <v>0</v>
      </c>
      <c r="G351" s="53">
        <f>SUM(G352:G357)</f>
        <v>0</v>
      </c>
      <c r="H351" s="53">
        <f>SUM(H352:H357)</f>
        <v>0.56</v>
      </c>
      <c r="I351" s="60"/>
      <c r="J351" s="61"/>
      <c r="K351" s="171"/>
      <c r="L351" s="171"/>
      <c r="M351" s="171"/>
      <c r="N351" s="60"/>
    </row>
    <row r="352" spans="1:14" s="110" customFormat="1" ht="70.5" customHeight="1">
      <c r="A352" s="11">
        <v>304</v>
      </c>
      <c r="B352" s="11" t="s">
        <v>921</v>
      </c>
      <c r="C352" s="11" t="s">
        <v>448</v>
      </c>
      <c r="D352" s="9">
        <v>0.54</v>
      </c>
      <c r="E352" s="30">
        <v>0.5</v>
      </c>
      <c r="F352" s="30"/>
      <c r="G352" s="30"/>
      <c r="H352" s="9">
        <v>0.040000000000000036</v>
      </c>
      <c r="I352" s="11" t="s">
        <v>232</v>
      </c>
      <c r="J352" s="11" t="s">
        <v>723</v>
      </c>
      <c r="K352" s="7">
        <v>2016</v>
      </c>
      <c r="L352" s="7"/>
      <c r="M352" s="7">
        <v>2016</v>
      </c>
      <c r="N352" s="11"/>
    </row>
    <row r="353" spans="1:14" s="109" customFormat="1" ht="70.5" customHeight="1">
      <c r="A353" s="11">
        <v>305</v>
      </c>
      <c r="B353" s="11" t="s">
        <v>235</v>
      </c>
      <c r="C353" s="11" t="s">
        <v>449</v>
      </c>
      <c r="D353" s="9">
        <v>0.11</v>
      </c>
      <c r="E353" s="30">
        <v>0.11</v>
      </c>
      <c r="F353" s="30"/>
      <c r="G353" s="30"/>
      <c r="H353" s="9"/>
      <c r="I353" s="11" t="s">
        <v>66</v>
      </c>
      <c r="J353" s="11" t="s">
        <v>723</v>
      </c>
      <c r="K353" s="7">
        <v>2016</v>
      </c>
      <c r="L353" s="7"/>
      <c r="M353" s="7">
        <v>2016</v>
      </c>
      <c r="N353" s="11"/>
    </row>
    <row r="354" spans="1:14" s="112" customFormat="1" ht="126" customHeight="1">
      <c r="A354" s="11">
        <v>306</v>
      </c>
      <c r="B354" s="11" t="s">
        <v>236</v>
      </c>
      <c r="C354" s="11" t="s">
        <v>449</v>
      </c>
      <c r="D354" s="9">
        <v>0.14</v>
      </c>
      <c r="E354" s="30">
        <v>0.14</v>
      </c>
      <c r="F354" s="30"/>
      <c r="G354" s="30"/>
      <c r="H354" s="9"/>
      <c r="I354" s="11" t="s">
        <v>66</v>
      </c>
      <c r="J354" s="11" t="s">
        <v>723</v>
      </c>
      <c r="K354" s="7">
        <v>2016</v>
      </c>
      <c r="L354" s="7"/>
      <c r="M354" s="7">
        <v>2016</v>
      </c>
      <c r="N354" s="93"/>
    </row>
    <row r="355" spans="1:14" s="109" customFormat="1" ht="73.5" customHeight="1">
      <c r="A355" s="11">
        <v>307</v>
      </c>
      <c r="B355" s="11" t="s">
        <v>237</v>
      </c>
      <c r="C355" s="11" t="s">
        <v>449</v>
      </c>
      <c r="D355" s="9">
        <v>0.17</v>
      </c>
      <c r="E355" s="30">
        <v>0.17</v>
      </c>
      <c r="F355" s="30"/>
      <c r="G355" s="30"/>
      <c r="H355" s="9"/>
      <c r="I355" s="11" t="s">
        <v>66</v>
      </c>
      <c r="J355" s="11" t="s">
        <v>723</v>
      </c>
      <c r="K355" s="7">
        <v>2016</v>
      </c>
      <c r="L355" s="7"/>
      <c r="M355" s="7">
        <v>2016</v>
      </c>
      <c r="N355" s="11"/>
    </row>
    <row r="356" spans="1:14" s="112" customFormat="1" ht="114" customHeight="1">
      <c r="A356" s="11">
        <v>308</v>
      </c>
      <c r="B356" s="11" t="s">
        <v>238</v>
      </c>
      <c r="C356" s="11" t="s">
        <v>450</v>
      </c>
      <c r="D356" s="9">
        <v>0.5</v>
      </c>
      <c r="E356" s="30"/>
      <c r="F356" s="30"/>
      <c r="G356" s="30"/>
      <c r="H356" s="9">
        <v>0.5</v>
      </c>
      <c r="I356" s="11" t="s">
        <v>232</v>
      </c>
      <c r="J356" s="11" t="s">
        <v>723</v>
      </c>
      <c r="K356" s="7">
        <v>2016</v>
      </c>
      <c r="L356" s="7"/>
      <c r="M356" s="7">
        <v>2016</v>
      </c>
      <c r="N356" s="93"/>
    </row>
    <row r="357" spans="1:14" s="111" customFormat="1" ht="72.75" customHeight="1">
      <c r="A357" s="11">
        <v>309</v>
      </c>
      <c r="B357" s="11" t="s">
        <v>239</v>
      </c>
      <c r="C357" s="11" t="s">
        <v>451</v>
      </c>
      <c r="D357" s="9">
        <v>0.02</v>
      </c>
      <c r="E357" s="30"/>
      <c r="F357" s="30"/>
      <c r="G357" s="30"/>
      <c r="H357" s="9">
        <v>0.02</v>
      </c>
      <c r="I357" s="11" t="s">
        <v>232</v>
      </c>
      <c r="J357" s="11" t="s">
        <v>723</v>
      </c>
      <c r="K357" s="7">
        <v>2016</v>
      </c>
      <c r="L357" s="7"/>
      <c r="M357" s="7">
        <v>2016</v>
      </c>
      <c r="N357" s="11"/>
    </row>
    <row r="358" spans="1:14" s="183" customFormat="1" ht="102" customHeight="1">
      <c r="A358" s="120" t="s">
        <v>276</v>
      </c>
      <c r="B358" s="220" t="s">
        <v>499</v>
      </c>
      <c r="C358" s="220"/>
      <c r="D358" s="53">
        <f>D359</f>
        <v>0.29</v>
      </c>
      <c r="E358" s="53">
        <f>E359</f>
        <v>0.08</v>
      </c>
      <c r="F358" s="53">
        <f>F359</f>
        <v>0</v>
      </c>
      <c r="G358" s="53">
        <f>G359</f>
        <v>0</v>
      </c>
      <c r="H358" s="53">
        <f>H359</f>
        <v>0.21</v>
      </c>
      <c r="I358" s="60"/>
      <c r="J358" s="61"/>
      <c r="K358" s="171"/>
      <c r="L358" s="171"/>
      <c r="M358" s="171"/>
      <c r="N358" s="60"/>
    </row>
    <row r="359" spans="1:14" s="111" customFormat="1" ht="72.75" customHeight="1">
      <c r="A359" s="11">
        <v>310</v>
      </c>
      <c r="B359" s="11" t="s">
        <v>868</v>
      </c>
      <c r="C359" s="11" t="s">
        <v>452</v>
      </c>
      <c r="D359" s="9">
        <v>0.29</v>
      </c>
      <c r="E359" s="30">
        <v>0.08</v>
      </c>
      <c r="F359" s="30"/>
      <c r="G359" s="30"/>
      <c r="H359" s="9">
        <v>0.21</v>
      </c>
      <c r="I359" s="11" t="s">
        <v>232</v>
      </c>
      <c r="J359" s="11" t="s">
        <v>723</v>
      </c>
      <c r="K359" s="7">
        <v>2016</v>
      </c>
      <c r="L359" s="7"/>
      <c r="M359" s="7">
        <v>2016</v>
      </c>
      <c r="N359" s="11"/>
    </row>
    <row r="360" spans="1:14" s="183" customFormat="1" ht="107.25" customHeight="1">
      <c r="A360" s="60" t="s">
        <v>277</v>
      </c>
      <c r="B360" s="220" t="s">
        <v>565</v>
      </c>
      <c r="C360" s="220"/>
      <c r="D360" s="53">
        <f>SUM(D361:D365)</f>
        <v>5.3</v>
      </c>
      <c r="E360" s="53">
        <f>SUM(E361:E365)</f>
        <v>1.8599999999999999</v>
      </c>
      <c r="F360" s="53">
        <f>SUM(F361:F365)</f>
        <v>0</v>
      </c>
      <c r="G360" s="53">
        <f>SUM(G361:G365)</f>
        <v>0</v>
      </c>
      <c r="H360" s="53">
        <f>SUM(H361:H365)</f>
        <v>3.44</v>
      </c>
      <c r="I360" s="60"/>
      <c r="J360" s="61"/>
      <c r="K360" s="171"/>
      <c r="L360" s="171"/>
      <c r="M360" s="171"/>
      <c r="N360" s="60"/>
    </row>
    <row r="361" spans="1:14" s="111" customFormat="1" ht="72.75" customHeight="1">
      <c r="A361" s="11">
        <v>311</v>
      </c>
      <c r="B361" s="11" t="s">
        <v>725</v>
      </c>
      <c r="C361" s="11" t="s">
        <v>448</v>
      </c>
      <c r="D361" s="9">
        <v>0.14</v>
      </c>
      <c r="E361" s="30"/>
      <c r="F361" s="30"/>
      <c r="G361" s="30"/>
      <c r="H361" s="9">
        <v>0.14</v>
      </c>
      <c r="I361" s="11" t="s">
        <v>232</v>
      </c>
      <c r="J361" s="11" t="s">
        <v>723</v>
      </c>
      <c r="K361" s="7">
        <v>2016</v>
      </c>
      <c r="L361" s="7"/>
      <c r="M361" s="7">
        <v>2016</v>
      </c>
      <c r="N361" s="11"/>
    </row>
    <row r="362" spans="1:14" s="71" customFormat="1" ht="116.25" customHeight="1">
      <c r="A362" s="11">
        <v>312</v>
      </c>
      <c r="B362" s="11" t="s">
        <v>128</v>
      </c>
      <c r="C362" s="11" t="s">
        <v>448</v>
      </c>
      <c r="D362" s="9">
        <v>0.6</v>
      </c>
      <c r="E362" s="30">
        <v>0.58</v>
      </c>
      <c r="F362" s="30"/>
      <c r="G362" s="30"/>
      <c r="H362" s="9">
        <v>0.020000000000000018</v>
      </c>
      <c r="I362" s="11" t="s">
        <v>232</v>
      </c>
      <c r="J362" s="11" t="s">
        <v>723</v>
      </c>
      <c r="K362" s="7">
        <v>2016</v>
      </c>
      <c r="L362" s="7"/>
      <c r="M362" s="7">
        <v>2016</v>
      </c>
      <c r="N362" s="4"/>
    </row>
    <row r="363" spans="1:14" s="196" customFormat="1" ht="115.5" customHeight="1">
      <c r="A363" s="191">
        <v>313</v>
      </c>
      <c r="B363" s="191" t="s">
        <v>875</v>
      </c>
      <c r="C363" s="191" t="s">
        <v>726</v>
      </c>
      <c r="D363" s="192">
        <v>3.15</v>
      </c>
      <c r="E363" s="193">
        <v>0.64</v>
      </c>
      <c r="F363" s="193"/>
      <c r="G363" s="193"/>
      <c r="H363" s="192">
        <v>2.51</v>
      </c>
      <c r="I363" s="191" t="s">
        <v>232</v>
      </c>
      <c r="J363" s="191" t="s">
        <v>723</v>
      </c>
      <c r="K363" s="194">
        <v>2016</v>
      </c>
      <c r="L363" s="194"/>
      <c r="M363" s="194">
        <v>2016</v>
      </c>
      <c r="N363" s="195"/>
    </row>
    <row r="364" spans="1:14" s="85" customFormat="1" ht="84.75" customHeight="1">
      <c r="A364" s="11">
        <v>314</v>
      </c>
      <c r="B364" s="11" t="s">
        <v>674</v>
      </c>
      <c r="C364" s="11" t="s">
        <v>451</v>
      </c>
      <c r="D364" s="9">
        <v>0.77</v>
      </c>
      <c r="E364" s="30"/>
      <c r="F364" s="30"/>
      <c r="G364" s="30"/>
      <c r="H364" s="9">
        <v>0.77</v>
      </c>
      <c r="I364" s="11" t="s">
        <v>232</v>
      </c>
      <c r="J364" s="11" t="s">
        <v>723</v>
      </c>
      <c r="K364" s="7">
        <v>2016</v>
      </c>
      <c r="L364" s="7"/>
      <c r="M364" s="7">
        <v>2016</v>
      </c>
      <c r="N364" s="51" t="s">
        <v>768</v>
      </c>
    </row>
    <row r="365" spans="1:14" s="85" customFormat="1" ht="69.75" customHeight="1">
      <c r="A365" s="11">
        <v>315</v>
      </c>
      <c r="B365" s="11" t="s">
        <v>650</v>
      </c>
      <c r="C365" s="11" t="s">
        <v>724</v>
      </c>
      <c r="D365" s="9">
        <v>0.64</v>
      </c>
      <c r="E365" s="30">
        <v>0.64</v>
      </c>
      <c r="F365" s="30"/>
      <c r="G365" s="30"/>
      <c r="H365" s="9"/>
      <c r="I365" s="11" t="s">
        <v>232</v>
      </c>
      <c r="J365" s="11" t="s">
        <v>723</v>
      </c>
      <c r="K365" s="7">
        <v>2016</v>
      </c>
      <c r="L365" s="7"/>
      <c r="M365" s="7">
        <v>2016</v>
      </c>
      <c r="N365" s="51" t="s">
        <v>773</v>
      </c>
    </row>
    <row r="366" spans="1:14" s="182" customFormat="1" ht="62.25" customHeight="1">
      <c r="A366" s="60" t="s">
        <v>416</v>
      </c>
      <c r="B366" s="60" t="s">
        <v>222</v>
      </c>
      <c r="C366" s="60"/>
      <c r="D366" s="53">
        <f>D367+D377+D390+D399</f>
        <v>346.072</v>
      </c>
      <c r="E366" s="53">
        <f>E367+E377+E390+E399</f>
        <v>47.44</v>
      </c>
      <c r="F366" s="53">
        <f>F367+F377+F390+F399</f>
        <v>0</v>
      </c>
      <c r="G366" s="53">
        <f>G367+G377+G390+G399</f>
        <v>0</v>
      </c>
      <c r="H366" s="53">
        <f>H367+H377+H390+H399</f>
        <v>298.63199999999995</v>
      </c>
      <c r="I366" s="60"/>
      <c r="J366" s="164"/>
      <c r="K366" s="171"/>
      <c r="L366" s="171"/>
      <c r="M366" s="171"/>
      <c r="N366" s="180" t="s">
        <v>774</v>
      </c>
    </row>
    <row r="367" spans="1:14" s="182" customFormat="1" ht="114.75" customHeight="1">
      <c r="A367" s="60" t="s">
        <v>274</v>
      </c>
      <c r="B367" s="220" t="s">
        <v>497</v>
      </c>
      <c r="C367" s="220"/>
      <c r="D367" s="53">
        <f>SUM(D368:D376)</f>
        <v>31.619999999999997</v>
      </c>
      <c r="E367" s="53">
        <f>SUM(E368:E376)</f>
        <v>3.8000000000000003</v>
      </c>
      <c r="F367" s="53">
        <f>SUM(F368:F376)</f>
        <v>0</v>
      </c>
      <c r="G367" s="53">
        <f>SUM(G368:G376)</f>
        <v>0</v>
      </c>
      <c r="H367" s="53">
        <f>SUM(H368:H376)</f>
        <v>27.82</v>
      </c>
      <c r="I367" s="60"/>
      <c r="J367" s="61"/>
      <c r="K367" s="171"/>
      <c r="L367" s="171"/>
      <c r="M367" s="171"/>
      <c r="N367" s="180" t="s">
        <v>776</v>
      </c>
    </row>
    <row r="368" spans="1:14" s="85" customFormat="1" ht="81.75" customHeight="1">
      <c r="A368" s="186" t="s">
        <v>243</v>
      </c>
      <c r="B368" s="51" t="s">
        <v>764</v>
      </c>
      <c r="C368" s="51" t="s">
        <v>765</v>
      </c>
      <c r="D368" s="30">
        <v>12.5</v>
      </c>
      <c r="E368" s="58">
        <v>2</v>
      </c>
      <c r="F368" s="30"/>
      <c r="G368" s="30"/>
      <c r="H368" s="30">
        <v>10.5</v>
      </c>
      <c r="I368" s="51" t="s">
        <v>766</v>
      </c>
      <c r="J368" s="51" t="s">
        <v>767</v>
      </c>
      <c r="K368" s="7">
        <v>2016</v>
      </c>
      <c r="L368" s="7"/>
      <c r="M368" s="7">
        <v>2016</v>
      </c>
      <c r="N368" s="51" t="s">
        <v>780</v>
      </c>
    </row>
    <row r="369" spans="1:14" s="85" customFormat="1" ht="78.75" customHeight="1">
      <c r="A369" s="187" t="s">
        <v>244</v>
      </c>
      <c r="B369" s="51" t="s">
        <v>769</v>
      </c>
      <c r="C369" s="51" t="s">
        <v>770</v>
      </c>
      <c r="D369" s="143">
        <v>0.2</v>
      </c>
      <c r="E369" s="9">
        <v>0.2</v>
      </c>
      <c r="F369" s="149"/>
      <c r="G369" s="149"/>
      <c r="H369" s="143"/>
      <c r="I369" s="51" t="s">
        <v>771</v>
      </c>
      <c r="J369" s="51" t="s">
        <v>772</v>
      </c>
      <c r="K369" s="7">
        <v>2016</v>
      </c>
      <c r="L369" s="7"/>
      <c r="M369" s="7">
        <v>2016</v>
      </c>
      <c r="N369" s="51" t="s">
        <v>780</v>
      </c>
    </row>
    <row r="370" spans="1:14" s="85" customFormat="1" ht="90.75" customHeight="1">
      <c r="A370" s="186" t="s">
        <v>245</v>
      </c>
      <c r="B370" s="51" t="s">
        <v>386</v>
      </c>
      <c r="C370" s="51" t="s">
        <v>166</v>
      </c>
      <c r="D370" s="30">
        <v>1.67</v>
      </c>
      <c r="E370" s="30">
        <v>0.1</v>
      </c>
      <c r="F370" s="149"/>
      <c r="G370" s="149"/>
      <c r="H370" s="149">
        <f>D370-E370</f>
        <v>1.5699999999999998</v>
      </c>
      <c r="I370" s="51" t="s">
        <v>67</v>
      </c>
      <c r="J370" s="56" t="s">
        <v>694</v>
      </c>
      <c r="K370" s="7">
        <v>2016</v>
      </c>
      <c r="L370" s="7"/>
      <c r="M370" s="7">
        <v>2016</v>
      </c>
      <c r="N370" s="51" t="s">
        <v>780</v>
      </c>
    </row>
    <row r="371" spans="1:14" s="85" customFormat="1" ht="72.75" customHeight="1">
      <c r="A371" s="187" t="s">
        <v>246</v>
      </c>
      <c r="B371" s="11" t="s">
        <v>346</v>
      </c>
      <c r="C371" s="11" t="s">
        <v>167</v>
      </c>
      <c r="D371" s="58">
        <v>12.1</v>
      </c>
      <c r="E371" s="58">
        <v>1.5</v>
      </c>
      <c r="F371" s="30"/>
      <c r="G371" s="30"/>
      <c r="H371" s="150">
        <f>D371-E371</f>
        <v>10.6</v>
      </c>
      <c r="I371" s="51" t="s">
        <v>68</v>
      </c>
      <c r="J371" s="51" t="s">
        <v>775</v>
      </c>
      <c r="K371" s="7">
        <v>2016</v>
      </c>
      <c r="L371" s="7"/>
      <c r="M371" s="7">
        <v>2016</v>
      </c>
      <c r="N371" s="81"/>
    </row>
    <row r="372" spans="1:14" s="215" customFormat="1" ht="78" customHeight="1">
      <c r="A372" s="213" t="s">
        <v>247</v>
      </c>
      <c r="B372" s="207" t="s">
        <v>781</v>
      </c>
      <c r="C372" s="207" t="s">
        <v>595</v>
      </c>
      <c r="D372" s="214">
        <v>0.39</v>
      </c>
      <c r="E372" s="214"/>
      <c r="F372" s="214"/>
      <c r="G372" s="214"/>
      <c r="H372" s="214">
        <v>0.39</v>
      </c>
      <c r="I372" s="207" t="s">
        <v>778</v>
      </c>
      <c r="J372" s="207" t="s">
        <v>779</v>
      </c>
      <c r="K372" s="194">
        <v>2016</v>
      </c>
      <c r="L372" s="194"/>
      <c r="M372" s="194">
        <v>2016</v>
      </c>
      <c r="N372" s="207" t="s">
        <v>789</v>
      </c>
    </row>
    <row r="373" spans="1:14" s="215" customFormat="1" ht="70.5" customHeight="1">
      <c r="A373" s="206" t="s">
        <v>248</v>
      </c>
      <c r="B373" s="207" t="s">
        <v>777</v>
      </c>
      <c r="C373" s="207" t="s">
        <v>168</v>
      </c>
      <c r="D373" s="214">
        <v>0.2</v>
      </c>
      <c r="E373" s="214"/>
      <c r="F373" s="214"/>
      <c r="G373" s="214"/>
      <c r="H373" s="214">
        <v>0.2</v>
      </c>
      <c r="I373" s="207" t="s">
        <v>778</v>
      </c>
      <c r="J373" s="207" t="s">
        <v>779</v>
      </c>
      <c r="K373" s="194">
        <v>2016</v>
      </c>
      <c r="L373" s="194"/>
      <c r="M373" s="194">
        <v>2016</v>
      </c>
      <c r="N373" s="207" t="s">
        <v>789</v>
      </c>
    </row>
    <row r="374" spans="1:14" s="85" customFormat="1" ht="78.75">
      <c r="A374" s="186" t="s">
        <v>249</v>
      </c>
      <c r="B374" s="51" t="s">
        <v>575</v>
      </c>
      <c r="C374" s="51" t="s">
        <v>794</v>
      </c>
      <c r="D374" s="141">
        <v>1.5</v>
      </c>
      <c r="E374" s="141"/>
      <c r="F374" s="141"/>
      <c r="G374" s="141"/>
      <c r="H374" s="141">
        <v>1.5</v>
      </c>
      <c r="I374" s="51" t="s">
        <v>576</v>
      </c>
      <c r="J374" s="56" t="s">
        <v>694</v>
      </c>
      <c r="K374" s="7">
        <v>2016</v>
      </c>
      <c r="L374" s="7"/>
      <c r="M374" s="7">
        <v>2016</v>
      </c>
      <c r="N374" s="51"/>
    </row>
    <row r="375" spans="1:14" s="85" customFormat="1" ht="78.75">
      <c r="A375" s="187" t="s">
        <v>250</v>
      </c>
      <c r="B375" s="51" t="s">
        <v>577</v>
      </c>
      <c r="C375" s="51" t="s">
        <v>353</v>
      </c>
      <c r="D375" s="141">
        <v>3</v>
      </c>
      <c r="E375" s="141"/>
      <c r="F375" s="141"/>
      <c r="G375" s="141"/>
      <c r="H375" s="141">
        <v>3</v>
      </c>
      <c r="I375" s="51" t="s">
        <v>584</v>
      </c>
      <c r="J375" s="56" t="s">
        <v>694</v>
      </c>
      <c r="K375" s="7">
        <v>2016</v>
      </c>
      <c r="L375" s="7"/>
      <c r="M375" s="7">
        <v>2016</v>
      </c>
      <c r="N375" s="51"/>
    </row>
    <row r="376" spans="1:14" s="85" customFormat="1" ht="93" customHeight="1">
      <c r="A376" s="186" t="s">
        <v>251</v>
      </c>
      <c r="B376" s="51" t="s">
        <v>782</v>
      </c>
      <c r="C376" s="51" t="s">
        <v>168</v>
      </c>
      <c r="D376" s="141">
        <v>0.06</v>
      </c>
      <c r="E376" s="141"/>
      <c r="F376" s="141"/>
      <c r="G376" s="141"/>
      <c r="H376" s="141">
        <v>0.06</v>
      </c>
      <c r="I376" s="51" t="s">
        <v>780</v>
      </c>
      <c r="J376" s="56" t="s">
        <v>694</v>
      </c>
      <c r="K376" s="7">
        <v>2016</v>
      </c>
      <c r="L376" s="7"/>
      <c r="M376" s="7">
        <v>2016</v>
      </c>
      <c r="N376" s="51" t="s">
        <v>795</v>
      </c>
    </row>
    <row r="377" spans="1:14" s="182" customFormat="1" ht="75.75" customHeight="1">
      <c r="A377" s="60" t="s">
        <v>275</v>
      </c>
      <c r="B377" s="220" t="s">
        <v>498</v>
      </c>
      <c r="C377" s="220"/>
      <c r="D377" s="53">
        <f>SUM(D378:D389)</f>
        <v>191.18699999999998</v>
      </c>
      <c r="E377" s="53">
        <f>SUM(E378:E389)</f>
        <v>23.82</v>
      </c>
      <c r="F377" s="53">
        <f>SUM(F378:F389)</f>
        <v>0</v>
      </c>
      <c r="G377" s="53">
        <f>SUM(G378:G389)</f>
        <v>0</v>
      </c>
      <c r="H377" s="53">
        <f>SUM(H378:H389)</f>
        <v>167.36699999999996</v>
      </c>
      <c r="I377" s="60"/>
      <c r="J377" s="61"/>
      <c r="K377" s="171"/>
      <c r="L377" s="171"/>
      <c r="M377" s="171"/>
      <c r="N377" s="180" t="s">
        <v>798</v>
      </c>
    </row>
    <row r="378" spans="1:14" s="85" customFormat="1" ht="61.5" customHeight="1">
      <c r="A378" s="187" t="s">
        <v>252</v>
      </c>
      <c r="B378" s="51" t="s">
        <v>783</v>
      </c>
      <c r="C378" s="51" t="s">
        <v>786</v>
      </c>
      <c r="D378" s="30">
        <v>35.53</v>
      </c>
      <c r="E378" s="150">
        <v>4</v>
      </c>
      <c r="F378" s="151"/>
      <c r="G378" s="151"/>
      <c r="H378" s="151">
        <f>D378-E378</f>
        <v>31.53</v>
      </c>
      <c r="I378" s="51" t="s">
        <v>787</v>
      </c>
      <c r="J378" s="51" t="s">
        <v>788</v>
      </c>
      <c r="K378" s="7">
        <v>2016</v>
      </c>
      <c r="L378" s="7"/>
      <c r="M378" s="7">
        <v>2016</v>
      </c>
      <c r="N378" s="48" t="s">
        <v>789</v>
      </c>
    </row>
    <row r="379" spans="1:14" s="85" customFormat="1" ht="66.75" customHeight="1">
      <c r="A379" s="187" t="s">
        <v>253</v>
      </c>
      <c r="B379" s="51" t="s">
        <v>790</v>
      </c>
      <c r="C379" s="51" t="s">
        <v>791</v>
      </c>
      <c r="D379" s="30">
        <v>16.97</v>
      </c>
      <c r="E379" s="151"/>
      <c r="F379" s="151"/>
      <c r="G379" s="151"/>
      <c r="H379" s="151">
        <f>D379</f>
        <v>16.97</v>
      </c>
      <c r="I379" s="51" t="s">
        <v>787</v>
      </c>
      <c r="J379" s="51" t="s">
        <v>792</v>
      </c>
      <c r="K379" s="7">
        <v>2016</v>
      </c>
      <c r="L379" s="7"/>
      <c r="M379" s="7">
        <v>2016</v>
      </c>
      <c r="N379" s="48" t="s">
        <v>789</v>
      </c>
    </row>
    <row r="380" spans="1:14" s="85" customFormat="1" ht="62.25" customHeight="1">
      <c r="A380" s="187" t="s">
        <v>254</v>
      </c>
      <c r="B380" s="51" t="s">
        <v>793</v>
      </c>
      <c r="C380" s="51" t="s">
        <v>794</v>
      </c>
      <c r="D380" s="30">
        <v>0.15</v>
      </c>
      <c r="E380" s="151"/>
      <c r="F380" s="151"/>
      <c r="G380" s="151"/>
      <c r="H380" s="151">
        <v>0.15</v>
      </c>
      <c r="I380" s="51" t="s">
        <v>778</v>
      </c>
      <c r="J380" s="51" t="s">
        <v>779</v>
      </c>
      <c r="K380" s="7">
        <v>2016</v>
      </c>
      <c r="L380" s="7"/>
      <c r="M380" s="7">
        <v>2016</v>
      </c>
      <c r="N380" s="48" t="s">
        <v>789</v>
      </c>
    </row>
    <row r="381" spans="1:14" s="85" customFormat="1" ht="63" customHeight="1">
      <c r="A381" s="187" t="s">
        <v>475</v>
      </c>
      <c r="B381" s="51" t="s">
        <v>587</v>
      </c>
      <c r="C381" s="51" t="s">
        <v>796</v>
      </c>
      <c r="D381" s="58">
        <v>15</v>
      </c>
      <c r="E381" s="151">
        <v>4.5</v>
      </c>
      <c r="F381" s="151"/>
      <c r="G381" s="151"/>
      <c r="H381" s="151">
        <f>D381-E381</f>
        <v>10.5</v>
      </c>
      <c r="I381" s="51" t="s">
        <v>787</v>
      </c>
      <c r="J381" s="51" t="s">
        <v>797</v>
      </c>
      <c r="K381" s="7">
        <v>2016</v>
      </c>
      <c r="L381" s="7"/>
      <c r="M381" s="7">
        <v>2016</v>
      </c>
      <c r="N381" s="48" t="s">
        <v>789</v>
      </c>
    </row>
    <row r="382" spans="1:14" s="85" customFormat="1" ht="409.5">
      <c r="A382" s="187" t="s">
        <v>602</v>
      </c>
      <c r="B382" s="11" t="s">
        <v>744</v>
      </c>
      <c r="C382" s="11" t="s">
        <v>222</v>
      </c>
      <c r="D382" s="58">
        <v>35.67</v>
      </c>
      <c r="E382" s="30">
        <v>8.8</v>
      </c>
      <c r="F382" s="30"/>
      <c r="G382" s="30"/>
      <c r="H382" s="58">
        <f>D382-E382</f>
        <v>26.87</v>
      </c>
      <c r="I382" s="11" t="s">
        <v>586</v>
      </c>
      <c r="J382" s="11" t="s">
        <v>797</v>
      </c>
      <c r="K382" s="7">
        <v>2016</v>
      </c>
      <c r="L382" s="7"/>
      <c r="M382" s="7">
        <v>2016</v>
      </c>
      <c r="N382" s="51" t="s">
        <v>799</v>
      </c>
    </row>
    <row r="383" spans="1:14" s="85" customFormat="1" ht="74.25" customHeight="1">
      <c r="A383" s="187" t="s">
        <v>603</v>
      </c>
      <c r="B383" s="11" t="s">
        <v>743</v>
      </c>
      <c r="C383" s="11" t="s">
        <v>222</v>
      </c>
      <c r="D383" s="58">
        <v>10.12</v>
      </c>
      <c r="E383" s="30">
        <v>1.57</v>
      </c>
      <c r="F383" s="30"/>
      <c r="G383" s="30"/>
      <c r="H383" s="58">
        <f>D383-E383</f>
        <v>8.549999999999999</v>
      </c>
      <c r="I383" s="11" t="s">
        <v>787</v>
      </c>
      <c r="J383" s="11" t="s">
        <v>742</v>
      </c>
      <c r="K383" s="7">
        <v>2016</v>
      </c>
      <c r="L383" s="7"/>
      <c r="M383" s="7">
        <v>2016</v>
      </c>
      <c r="N383" s="51" t="s">
        <v>807</v>
      </c>
    </row>
    <row r="384" spans="1:14" s="85" customFormat="1" ht="78" customHeight="1">
      <c r="A384" s="187" t="s">
        <v>604</v>
      </c>
      <c r="B384" s="11" t="s">
        <v>741</v>
      </c>
      <c r="C384" s="11" t="s">
        <v>222</v>
      </c>
      <c r="D384" s="58">
        <v>44</v>
      </c>
      <c r="E384" s="30">
        <v>2.17</v>
      </c>
      <c r="F384" s="30"/>
      <c r="G384" s="30"/>
      <c r="H384" s="58">
        <f>D384-E384</f>
        <v>41.83</v>
      </c>
      <c r="I384" s="11" t="s">
        <v>787</v>
      </c>
      <c r="J384" s="11" t="s">
        <v>740</v>
      </c>
      <c r="K384" s="7">
        <v>2016</v>
      </c>
      <c r="L384" s="7"/>
      <c r="M384" s="7">
        <v>2016</v>
      </c>
      <c r="N384" s="49" t="s">
        <v>746</v>
      </c>
    </row>
    <row r="385" spans="1:14" s="112" customFormat="1" ht="107.25" customHeight="1">
      <c r="A385" s="187" t="s">
        <v>605</v>
      </c>
      <c r="B385" s="11" t="s">
        <v>739</v>
      </c>
      <c r="C385" s="11" t="s">
        <v>222</v>
      </c>
      <c r="D385" s="58">
        <v>3.5</v>
      </c>
      <c r="E385" s="30">
        <v>2.75</v>
      </c>
      <c r="F385" s="30"/>
      <c r="G385" s="30"/>
      <c r="H385" s="58">
        <f>D385-E385</f>
        <v>0.75</v>
      </c>
      <c r="I385" s="11" t="s">
        <v>787</v>
      </c>
      <c r="J385" s="11" t="s">
        <v>738</v>
      </c>
      <c r="K385" s="7">
        <v>2016</v>
      </c>
      <c r="L385" s="7"/>
      <c r="M385" s="7">
        <v>2016</v>
      </c>
      <c r="N385" s="93"/>
    </row>
    <row r="386" spans="1:14" s="208" customFormat="1" ht="99.75" customHeight="1">
      <c r="A386" s="206" t="s">
        <v>606</v>
      </c>
      <c r="B386" s="207" t="s">
        <v>304</v>
      </c>
      <c r="C386" s="207" t="s">
        <v>171</v>
      </c>
      <c r="D386" s="193">
        <v>0.2</v>
      </c>
      <c r="E386" s="212"/>
      <c r="F386" s="212"/>
      <c r="G386" s="212"/>
      <c r="H386" s="212">
        <v>0.2</v>
      </c>
      <c r="I386" s="207" t="s">
        <v>778</v>
      </c>
      <c r="J386" s="207" t="s">
        <v>779</v>
      </c>
      <c r="K386" s="194">
        <v>2016</v>
      </c>
      <c r="L386" s="194"/>
      <c r="M386" s="194">
        <v>2016</v>
      </c>
      <c r="N386" s="207" t="s">
        <v>776</v>
      </c>
    </row>
    <row r="387" spans="1:14" s="112" customFormat="1" ht="76.5" customHeight="1">
      <c r="A387" s="187" t="s">
        <v>607</v>
      </c>
      <c r="B387" s="51" t="s">
        <v>805</v>
      </c>
      <c r="C387" s="51" t="s">
        <v>353</v>
      </c>
      <c r="D387" s="58">
        <v>2</v>
      </c>
      <c r="E387" s="150"/>
      <c r="F387" s="150"/>
      <c r="G387" s="150"/>
      <c r="H387" s="150">
        <v>2</v>
      </c>
      <c r="I387" s="51" t="s">
        <v>787</v>
      </c>
      <c r="J387" s="51" t="s">
        <v>806</v>
      </c>
      <c r="K387" s="7">
        <v>2016</v>
      </c>
      <c r="L387" s="7"/>
      <c r="M387" s="7">
        <v>2016</v>
      </c>
      <c r="N387" s="51" t="s">
        <v>335</v>
      </c>
    </row>
    <row r="388" spans="1:14" s="112" customFormat="1" ht="78.75">
      <c r="A388" s="187" t="s">
        <v>608</v>
      </c>
      <c r="B388" s="51" t="s">
        <v>573</v>
      </c>
      <c r="C388" s="51" t="s">
        <v>536</v>
      </c>
      <c r="D388" s="58">
        <v>28</v>
      </c>
      <c r="E388" s="150"/>
      <c r="F388" s="150"/>
      <c r="G388" s="150"/>
      <c r="H388" s="150">
        <v>28</v>
      </c>
      <c r="I388" s="51" t="s">
        <v>787</v>
      </c>
      <c r="J388" s="56" t="s">
        <v>694</v>
      </c>
      <c r="K388" s="7">
        <v>2016</v>
      </c>
      <c r="L388" s="7"/>
      <c r="M388" s="7">
        <v>2016</v>
      </c>
      <c r="N388" s="51"/>
    </row>
    <row r="389" spans="1:14" s="208" customFormat="1" ht="87" customHeight="1">
      <c r="A389" s="206" t="s">
        <v>609</v>
      </c>
      <c r="B389" s="191" t="s">
        <v>683</v>
      </c>
      <c r="C389" s="191" t="s">
        <v>169</v>
      </c>
      <c r="D389" s="192">
        <v>0.047</v>
      </c>
      <c r="E389" s="192">
        <v>0.03</v>
      </c>
      <c r="F389" s="201"/>
      <c r="G389" s="201"/>
      <c r="H389" s="192">
        <f>D389-E389</f>
        <v>0.017</v>
      </c>
      <c r="I389" s="191" t="s">
        <v>643</v>
      </c>
      <c r="J389" s="191" t="s">
        <v>745</v>
      </c>
      <c r="K389" s="194">
        <v>2016</v>
      </c>
      <c r="L389" s="194"/>
      <c r="M389" s="194">
        <v>2016</v>
      </c>
      <c r="N389" s="207" t="s">
        <v>336</v>
      </c>
    </row>
    <row r="390" spans="1:14" s="184" customFormat="1" ht="108.75" customHeight="1">
      <c r="A390" s="60" t="s">
        <v>276</v>
      </c>
      <c r="B390" s="220" t="s">
        <v>499</v>
      </c>
      <c r="C390" s="220"/>
      <c r="D390" s="53">
        <f>SUM(D391:D398)</f>
        <v>2.6649999999999996</v>
      </c>
      <c r="E390" s="53">
        <f>SUM(E391:E398)</f>
        <v>0.42000000000000004</v>
      </c>
      <c r="F390" s="53">
        <f>SUM(F391:F398)</f>
        <v>0</v>
      </c>
      <c r="G390" s="53">
        <f>SUM(G391:G398)</f>
        <v>0</v>
      </c>
      <c r="H390" s="53">
        <f>SUM(H391:H398)</f>
        <v>2.2449999999999997</v>
      </c>
      <c r="I390" s="60"/>
      <c r="J390" s="61"/>
      <c r="K390" s="171"/>
      <c r="L390" s="171"/>
      <c r="M390" s="171"/>
      <c r="N390" s="180" t="s">
        <v>335</v>
      </c>
    </row>
    <row r="391" spans="1:14" s="112" customFormat="1" ht="95.25" customHeight="1">
      <c r="A391" s="187" t="s">
        <v>610</v>
      </c>
      <c r="B391" s="51" t="s">
        <v>808</v>
      </c>
      <c r="C391" s="51" t="s">
        <v>167</v>
      </c>
      <c r="D391" s="141">
        <v>0.5</v>
      </c>
      <c r="E391" s="141">
        <v>0.4</v>
      </c>
      <c r="F391" s="141"/>
      <c r="G391" s="141"/>
      <c r="H391" s="141">
        <f>D391-E391</f>
        <v>0.09999999999999998</v>
      </c>
      <c r="I391" s="51" t="s">
        <v>68</v>
      </c>
      <c r="J391" s="51" t="s">
        <v>333</v>
      </c>
      <c r="K391" s="7">
        <v>2016</v>
      </c>
      <c r="L391" s="7"/>
      <c r="M391" s="7">
        <v>2016</v>
      </c>
      <c r="N391" s="51" t="s">
        <v>339</v>
      </c>
    </row>
    <row r="392" spans="1:14" s="112" customFormat="1" ht="94.5" customHeight="1">
      <c r="A392" s="187" t="s">
        <v>611</v>
      </c>
      <c r="B392" s="51" t="s">
        <v>334</v>
      </c>
      <c r="C392" s="51" t="s">
        <v>539</v>
      </c>
      <c r="D392" s="26">
        <v>1.3</v>
      </c>
      <c r="E392" s="152"/>
      <c r="F392" s="152"/>
      <c r="G392" s="152"/>
      <c r="H392" s="153">
        <v>1.3</v>
      </c>
      <c r="I392" s="51" t="s">
        <v>69</v>
      </c>
      <c r="J392" s="56" t="s">
        <v>694</v>
      </c>
      <c r="K392" s="7">
        <v>2016</v>
      </c>
      <c r="L392" s="7"/>
      <c r="M392" s="7">
        <v>2016</v>
      </c>
      <c r="N392" s="167" t="s">
        <v>336</v>
      </c>
    </row>
    <row r="393" spans="1:14" s="112" customFormat="1" ht="94.5" customHeight="1">
      <c r="A393" s="187" t="s">
        <v>612</v>
      </c>
      <c r="B393" s="52" t="s">
        <v>215</v>
      </c>
      <c r="C393" s="51" t="s">
        <v>539</v>
      </c>
      <c r="D393" s="142">
        <v>0.02</v>
      </c>
      <c r="E393" s="154"/>
      <c r="F393" s="154"/>
      <c r="G393" s="154"/>
      <c r="H393" s="154">
        <v>0.02</v>
      </c>
      <c r="I393" s="51" t="s">
        <v>69</v>
      </c>
      <c r="J393" s="56" t="s">
        <v>694</v>
      </c>
      <c r="K393" s="7">
        <v>2016</v>
      </c>
      <c r="L393" s="7"/>
      <c r="M393" s="7">
        <v>2016</v>
      </c>
      <c r="N393" s="51" t="s">
        <v>343</v>
      </c>
    </row>
    <row r="394" spans="1:14" s="112" customFormat="1" ht="94.5" customHeight="1">
      <c r="A394" s="187" t="s">
        <v>613</v>
      </c>
      <c r="B394" s="51" t="s">
        <v>593</v>
      </c>
      <c r="C394" s="51" t="s">
        <v>748</v>
      </c>
      <c r="D394" s="142">
        <v>0.03</v>
      </c>
      <c r="E394" s="154"/>
      <c r="F394" s="154"/>
      <c r="G394" s="154"/>
      <c r="H394" s="154">
        <v>0.03</v>
      </c>
      <c r="I394" s="51" t="s">
        <v>594</v>
      </c>
      <c r="J394" s="56" t="s">
        <v>694</v>
      </c>
      <c r="K394" s="7">
        <v>2016</v>
      </c>
      <c r="L394" s="7"/>
      <c r="M394" s="7">
        <v>2016</v>
      </c>
      <c r="N394" s="51"/>
    </row>
    <row r="395" spans="1:14" s="211" customFormat="1" ht="94.5" customHeight="1">
      <c r="A395" s="206" t="s">
        <v>101</v>
      </c>
      <c r="B395" s="195" t="s">
        <v>337</v>
      </c>
      <c r="C395" s="191" t="s">
        <v>539</v>
      </c>
      <c r="D395" s="209">
        <v>0.7</v>
      </c>
      <c r="E395" s="209"/>
      <c r="F395" s="210"/>
      <c r="G395" s="210"/>
      <c r="H395" s="209">
        <v>0.7</v>
      </c>
      <c r="I395" s="191" t="s">
        <v>644</v>
      </c>
      <c r="J395" s="198" t="s">
        <v>694</v>
      </c>
      <c r="K395" s="194">
        <v>2016</v>
      </c>
      <c r="L395" s="194"/>
      <c r="M395" s="194">
        <v>2016</v>
      </c>
      <c r="N395" s="195"/>
    </row>
    <row r="396" spans="1:14" s="88" customFormat="1" ht="94.5" customHeight="1">
      <c r="A396" s="187" t="s">
        <v>102</v>
      </c>
      <c r="B396" s="52" t="s">
        <v>215</v>
      </c>
      <c r="C396" s="51" t="s">
        <v>170</v>
      </c>
      <c r="D396" s="143">
        <v>0.07</v>
      </c>
      <c r="E396" s="151"/>
      <c r="F396" s="154"/>
      <c r="G396" s="154"/>
      <c r="H396" s="151">
        <f>D396-E396</f>
        <v>0.07</v>
      </c>
      <c r="I396" s="51" t="s">
        <v>338</v>
      </c>
      <c r="J396" s="56" t="s">
        <v>694</v>
      </c>
      <c r="K396" s="7">
        <v>2016</v>
      </c>
      <c r="L396" s="7"/>
      <c r="M396" s="7">
        <v>2016</v>
      </c>
      <c r="N396" s="51" t="s">
        <v>344</v>
      </c>
    </row>
    <row r="397" spans="1:14" s="88" customFormat="1" ht="94.5" customHeight="1">
      <c r="A397" s="187" t="s">
        <v>103</v>
      </c>
      <c r="B397" s="51" t="s">
        <v>747</v>
      </c>
      <c r="C397" s="51" t="s">
        <v>748</v>
      </c>
      <c r="D397" s="168">
        <v>0.025</v>
      </c>
      <c r="E397" s="169"/>
      <c r="F397" s="169"/>
      <c r="G397" s="169"/>
      <c r="H397" s="169">
        <v>0.025</v>
      </c>
      <c r="I397" s="51" t="s">
        <v>749</v>
      </c>
      <c r="J397" s="56" t="s">
        <v>694</v>
      </c>
      <c r="K397" s="7">
        <v>2016</v>
      </c>
      <c r="L397" s="7"/>
      <c r="M397" s="7">
        <v>2016</v>
      </c>
      <c r="N397" s="11" t="s">
        <v>345</v>
      </c>
    </row>
    <row r="398" spans="1:14" s="88" customFormat="1" ht="94.5" customHeight="1">
      <c r="A398" s="187" t="s">
        <v>104</v>
      </c>
      <c r="B398" s="51" t="s">
        <v>342</v>
      </c>
      <c r="C398" s="51" t="s">
        <v>166</v>
      </c>
      <c r="D398" s="18">
        <v>0.02</v>
      </c>
      <c r="E398" s="151">
        <v>0.02</v>
      </c>
      <c r="F398" s="154"/>
      <c r="G398" s="154"/>
      <c r="H398" s="151"/>
      <c r="I398" s="51" t="s">
        <v>67</v>
      </c>
      <c r="J398" s="56" t="s">
        <v>694</v>
      </c>
      <c r="K398" s="7">
        <v>2016</v>
      </c>
      <c r="L398" s="7"/>
      <c r="M398" s="7">
        <v>2016</v>
      </c>
      <c r="N398" s="47" t="s">
        <v>345</v>
      </c>
    </row>
    <row r="399" spans="1:14" s="185" customFormat="1" ht="103.5" customHeight="1">
      <c r="A399" s="60" t="s">
        <v>277</v>
      </c>
      <c r="B399" s="220" t="s">
        <v>273</v>
      </c>
      <c r="C399" s="220"/>
      <c r="D399" s="53">
        <f>SUM(D400:D417)</f>
        <v>120.6</v>
      </c>
      <c r="E399" s="53">
        <f>SUM(E400:E417)</f>
        <v>19.4</v>
      </c>
      <c r="F399" s="53">
        <f>SUM(F400:F417)</f>
        <v>0</v>
      </c>
      <c r="G399" s="53">
        <f>SUM(G400:G417)</f>
        <v>0</v>
      </c>
      <c r="H399" s="53">
        <f>SUM(H400:H417)</f>
        <v>101.2</v>
      </c>
      <c r="I399" s="60"/>
      <c r="J399" s="61"/>
      <c r="K399" s="171"/>
      <c r="L399" s="171"/>
      <c r="M399" s="171"/>
      <c r="N399" s="139" t="s">
        <v>345</v>
      </c>
    </row>
    <row r="400" spans="1:14" s="104" customFormat="1" ht="90" customHeight="1">
      <c r="A400" s="13">
        <v>345</v>
      </c>
      <c r="B400" s="11" t="s">
        <v>129</v>
      </c>
      <c r="C400" s="11" t="s">
        <v>353</v>
      </c>
      <c r="D400" s="58">
        <v>0.8</v>
      </c>
      <c r="E400" s="21"/>
      <c r="F400" s="21"/>
      <c r="G400" s="21"/>
      <c r="H400" s="21">
        <v>0.8</v>
      </c>
      <c r="I400" s="11" t="s">
        <v>345</v>
      </c>
      <c r="J400" s="56" t="s">
        <v>694</v>
      </c>
      <c r="K400" s="7">
        <v>2016</v>
      </c>
      <c r="L400" s="7"/>
      <c r="M400" s="7">
        <v>2016</v>
      </c>
      <c r="N400" s="47" t="s">
        <v>345</v>
      </c>
    </row>
    <row r="401" spans="1:14" s="88" customFormat="1" ht="90" customHeight="1">
      <c r="A401" s="13">
        <v>346</v>
      </c>
      <c r="B401" s="11" t="s">
        <v>130</v>
      </c>
      <c r="C401" s="11" t="s">
        <v>536</v>
      </c>
      <c r="D401" s="141">
        <v>1.8</v>
      </c>
      <c r="E401" s="141"/>
      <c r="F401" s="155"/>
      <c r="G401" s="155"/>
      <c r="H401" s="30">
        <v>1.8</v>
      </c>
      <c r="I401" s="11" t="s">
        <v>345</v>
      </c>
      <c r="J401" s="56" t="s">
        <v>694</v>
      </c>
      <c r="K401" s="7">
        <v>2016</v>
      </c>
      <c r="L401" s="7"/>
      <c r="M401" s="7">
        <v>2016</v>
      </c>
      <c r="N401" s="47" t="s">
        <v>345</v>
      </c>
    </row>
    <row r="402" spans="1:14" s="104" customFormat="1" ht="90" customHeight="1">
      <c r="A402" s="13">
        <v>347</v>
      </c>
      <c r="B402" s="11" t="s">
        <v>600</v>
      </c>
      <c r="C402" s="11" t="s">
        <v>601</v>
      </c>
      <c r="D402" s="141">
        <v>0.2</v>
      </c>
      <c r="E402" s="141"/>
      <c r="F402" s="155"/>
      <c r="G402" s="155"/>
      <c r="H402" s="30">
        <v>0.2</v>
      </c>
      <c r="I402" s="11" t="s">
        <v>345</v>
      </c>
      <c r="J402" s="56" t="s">
        <v>694</v>
      </c>
      <c r="K402" s="7">
        <v>2016</v>
      </c>
      <c r="L402" s="7"/>
      <c r="M402" s="7">
        <v>2016</v>
      </c>
      <c r="N402" s="47" t="s">
        <v>345</v>
      </c>
    </row>
    <row r="403" spans="1:14" s="88" customFormat="1" ht="90" customHeight="1">
      <c r="A403" s="13">
        <v>348</v>
      </c>
      <c r="B403" s="11" t="s">
        <v>131</v>
      </c>
      <c r="C403" s="11" t="s">
        <v>171</v>
      </c>
      <c r="D403" s="141">
        <v>1.56</v>
      </c>
      <c r="E403" s="141"/>
      <c r="F403" s="155"/>
      <c r="G403" s="155"/>
      <c r="H403" s="30">
        <v>1.56</v>
      </c>
      <c r="I403" s="11" t="s">
        <v>345</v>
      </c>
      <c r="J403" s="56" t="s">
        <v>694</v>
      </c>
      <c r="K403" s="7">
        <v>2016</v>
      </c>
      <c r="L403" s="7"/>
      <c r="M403" s="7">
        <v>2016</v>
      </c>
      <c r="N403" s="47" t="s">
        <v>345</v>
      </c>
    </row>
    <row r="404" spans="1:14" s="91" customFormat="1" ht="90" customHeight="1">
      <c r="A404" s="13">
        <v>349</v>
      </c>
      <c r="B404" s="11" t="s">
        <v>675</v>
      </c>
      <c r="C404" s="11" t="s">
        <v>166</v>
      </c>
      <c r="D404" s="141">
        <v>0.1</v>
      </c>
      <c r="E404" s="141"/>
      <c r="F404" s="155"/>
      <c r="G404" s="155"/>
      <c r="H404" s="9">
        <v>0.1</v>
      </c>
      <c r="I404" s="11" t="s">
        <v>345</v>
      </c>
      <c r="J404" s="56" t="s">
        <v>694</v>
      </c>
      <c r="K404" s="7">
        <v>2016</v>
      </c>
      <c r="L404" s="7"/>
      <c r="M404" s="7">
        <v>2016</v>
      </c>
      <c r="N404" s="90"/>
    </row>
    <row r="405" spans="1:14" ht="100.5" customHeight="1">
      <c r="A405" s="13">
        <v>350</v>
      </c>
      <c r="B405" s="11" t="s">
        <v>696</v>
      </c>
      <c r="C405" s="11" t="s">
        <v>748</v>
      </c>
      <c r="D405" s="141">
        <v>0.25</v>
      </c>
      <c r="E405" s="141"/>
      <c r="F405" s="155"/>
      <c r="G405" s="155"/>
      <c r="H405" s="9">
        <v>0.25</v>
      </c>
      <c r="I405" s="11" t="s">
        <v>345</v>
      </c>
      <c r="J405" s="56" t="s">
        <v>694</v>
      </c>
      <c r="K405" s="7">
        <v>2016</v>
      </c>
      <c r="L405" s="7"/>
      <c r="M405" s="7">
        <v>2016</v>
      </c>
      <c r="N405" s="13"/>
    </row>
    <row r="406" spans="1:14" ht="90" customHeight="1">
      <c r="A406" s="13">
        <v>351</v>
      </c>
      <c r="B406" s="11" t="s">
        <v>132</v>
      </c>
      <c r="C406" s="11" t="s">
        <v>483</v>
      </c>
      <c r="D406" s="141">
        <v>2</v>
      </c>
      <c r="E406" s="141">
        <v>0.3</v>
      </c>
      <c r="F406" s="155"/>
      <c r="G406" s="155"/>
      <c r="H406" s="9">
        <v>1.7</v>
      </c>
      <c r="I406" s="11" t="s">
        <v>345</v>
      </c>
      <c r="J406" s="56" t="s">
        <v>694</v>
      </c>
      <c r="K406" s="7">
        <v>2016</v>
      </c>
      <c r="L406" s="7"/>
      <c r="M406" s="7">
        <v>2016</v>
      </c>
      <c r="N406" s="13"/>
    </row>
    <row r="407" spans="1:14" ht="90" customHeight="1">
      <c r="A407" s="13">
        <v>352</v>
      </c>
      <c r="B407" s="11" t="s">
        <v>675</v>
      </c>
      <c r="C407" s="11" t="s">
        <v>353</v>
      </c>
      <c r="D407" s="141">
        <v>1</v>
      </c>
      <c r="E407" s="141">
        <v>0.2</v>
      </c>
      <c r="F407" s="155"/>
      <c r="G407" s="155"/>
      <c r="H407" s="9">
        <v>0.8</v>
      </c>
      <c r="I407" s="11" t="s">
        <v>345</v>
      </c>
      <c r="J407" s="56" t="s">
        <v>694</v>
      </c>
      <c r="K407" s="7">
        <v>2016</v>
      </c>
      <c r="L407" s="7"/>
      <c r="M407" s="7">
        <v>2016</v>
      </c>
      <c r="N407" s="13"/>
    </row>
    <row r="408" spans="1:14" ht="90" customHeight="1">
      <c r="A408" s="13">
        <v>353</v>
      </c>
      <c r="B408" s="11" t="s">
        <v>133</v>
      </c>
      <c r="C408" s="11" t="s">
        <v>353</v>
      </c>
      <c r="D408" s="141">
        <v>2.5</v>
      </c>
      <c r="E408" s="141">
        <v>0.4</v>
      </c>
      <c r="F408" s="155"/>
      <c r="G408" s="155"/>
      <c r="H408" s="9">
        <v>2.1</v>
      </c>
      <c r="I408" s="11" t="s">
        <v>773</v>
      </c>
      <c r="J408" s="56" t="s">
        <v>694</v>
      </c>
      <c r="K408" s="7">
        <v>2016</v>
      </c>
      <c r="L408" s="7"/>
      <c r="M408" s="7">
        <v>2016</v>
      </c>
      <c r="N408" s="11" t="s">
        <v>679</v>
      </c>
    </row>
    <row r="409" spans="1:14" ht="90" customHeight="1">
      <c r="A409" s="13">
        <v>354</v>
      </c>
      <c r="B409" s="11" t="s">
        <v>134</v>
      </c>
      <c r="C409" s="11" t="s">
        <v>677</v>
      </c>
      <c r="D409" s="141">
        <v>0.3</v>
      </c>
      <c r="E409" s="141"/>
      <c r="F409" s="155"/>
      <c r="G409" s="155"/>
      <c r="H409" s="9">
        <v>0.3</v>
      </c>
      <c r="I409" s="11" t="s">
        <v>773</v>
      </c>
      <c r="J409" s="56" t="s">
        <v>694</v>
      </c>
      <c r="K409" s="7">
        <v>2016</v>
      </c>
      <c r="L409" s="7"/>
      <c r="M409" s="7">
        <v>2016</v>
      </c>
      <c r="N409" s="11" t="s">
        <v>679</v>
      </c>
    </row>
    <row r="410" spans="1:14" ht="90" customHeight="1">
      <c r="A410" s="13">
        <v>355</v>
      </c>
      <c r="B410" s="11" t="s">
        <v>135</v>
      </c>
      <c r="C410" s="11" t="s">
        <v>172</v>
      </c>
      <c r="D410" s="141">
        <v>4.7</v>
      </c>
      <c r="E410" s="141">
        <v>0.5</v>
      </c>
      <c r="F410" s="155"/>
      <c r="G410" s="155"/>
      <c r="H410" s="9">
        <v>4.2</v>
      </c>
      <c r="I410" s="11" t="s">
        <v>773</v>
      </c>
      <c r="J410" s="56" t="s">
        <v>694</v>
      </c>
      <c r="K410" s="7">
        <v>2016</v>
      </c>
      <c r="L410" s="7"/>
      <c r="M410" s="7">
        <v>2016</v>
      </c>
      <c r="N410" s="11" t="s">
        <v>679</v>
      </c>
    </row>
    <row r="411" spans="1:14" ht="90" customHeight="1">
      <c r="A411" s="13">
        <v>356</v>
      </c>
      <c r="B411" s="11" t="s">
        <v>136</v>
      </c>
      <c r="C411" s="11" t="s">
        <v>172</v>
      </c>
      <c r="D411" s="141">
        <v>2.9</v>
      </c>
      <c r="E411" s="141">
        <v>0.9</v>
      </c>
      <c r="F411" s="155"/>
      <c r="G411" s="155"/>
      <c r="H411" s="9">
        <v>2</v>
      </c>
      <c r="I411" s="11" t="s">
        <v>773</v>
      </c>
      <c r="J411" s="56" t="s">
        <v>694</v>
      </c>
      <c r="K411" s="7">
        <v>2016</v>
      </c>
      <c r="L411" s="7"/>
      <c r="M411" s="7">
        <v>2016</v>
      </c>
      <c r="N411" s="11" t="s">
        <v>679</v>
      </c>
    </row>
    <row r="412" spans="1:14" ht="90" customHeight="1">
      <c r="A412" s="13">
        <v>357</v>
      </c>
      <c r="B412" s="11" t="s">
        <v>137</v>
      </c>
      <c r="C412" s="11" t="s">
        <v>172</v>
      </c>
      <c r="D412" s="141">
        <v>9.8</v>
      </c>
      <c r="E412" s="141">
        <v>3.5</v>
      </c>
      <c r="F412" s="155"/>
      <c r="G412" s="155"/>
      <c r="H412" s="9">
        <v>6.3</v>
      </c>
      <c r="I412" s="11" t="s">
        <v>773</v>
      </c>
      <c r="J412" s="56" t="s">
        <v>694</v>
      </c>
      <c r="K412" s="7">
        <v>2016</v>
      </c>
      <c r="L412" s="7"/>
      <c r="M412" s="7">
        <v>2016</v>
      </c>
      <c r="N412" s="11" t="s">
        <v>679</v>
      </c>
    </row>
    <row r="413" spans="1:14" ht="90" customHeight="1">
      <c r="A413" s="13">
        <v>358</v>
      </c>
      <c r="B413" s="11" t="s">
        <v>138</v>
      </c>
      <c r="C413" s="11" t="s">
        <v>166</v>
      </c>
      <c r="D413" s="141">
        <v>6</v>
      </c>
      <c r="E413" s="141">
        <v>1.8</v>
      </c>
      <c r="F413" s="155"/>
      <c r="G413" s="155"/>
      <c r="H413" s="9">
        <v>4.2</v>
      </c>
      <c r="I413" s="11" t="s">
        <v>773</v>
      </c>
      <c r="J413" s="56" t="s">
        <v>694</v>
      </c>
      <c r="K413" s="7">
        <v>2016</v>
      </c>
      <c r="L413" s="7"/>
      <c r="M413" s="7">
        <v>2016</v>
      </c>
      <c r="N413" s="11" t="s">
        <v>679</v>
      </c>
    </row>
    <row r="414" spans="1:14" ht="90" customHeight="1">
      <c r="A414" s="13">
        <v>359</v>
      </c>
      <c r="B414" s="11" t="s">
        <v>139</v>
      </c>
      <c r="C414" s="11" t="s">
        <v>166</v>
      </c>
      <c r="D414" s="141">
        <v>70</v>
      </c>
      <c r="E414" s="141">
        <v>5.5</v>
      </c>
      <c r="F414" s="155"/>
      <c r="G414" s="155"/>
      <c r="H414" s="9">
        <v>64.5</v>
      </c>
      <c r="I414" s="11" t="s">
        <v>773</v>
      </c>
      <c r="J414" s="56" t="s">
        <v>694</v>
      </c>
      <c r="K414" s="7">
        <v>2016</v>
      </c>
      <c r="L414" s="7"/>
      <c r="M414" s="7">
        <v>2016</v>
      </c>
      <c r="N414" s="11" t="s">
        <v>679</v>
      </c>
    </row>
    <row r="415" spans="1:14" ht="98.25" customHeight="1">
      <c r="A415" s="13">
        <v>360</v>
      </c>
      <c r="B415" s="11" t="s">
        <v>639</v>
      </c>
      <c r="C415" s="11" t="s">
        <v>173</v>
      </c>
      <c r="D415" s="141">
        <f>2+8</f>
        <v>10</v>
      </c>
      <c r="E415" s="141">
        <f>1.8+3</f>
        <v>4.8</v>
      </c>
      <c r="F415" s="155"/>
      <c r="G415" s="155"/>
      <c r="H415" s="9">
        <f>0.2+5</f>
        <v>5.2</v>
      </c>
      <c r="I415" s="11" t="s">
        <v>773</v>
      </c>
      <c r="J415" s="56" t="s">
        <v>694</v>
      </c>
      <c r="K415" s="7">
        <v>2016</v>
      </c>
      <c r="L415" s="7"/>
      <c r="M415" s="7">
        <v>2016</v>
      </c>
      <c r="N415" s="11" t="s">
        <v>679</v>
      </c>
    </row>
    <row r="416" spans="1:14" ht="90" customHeight="1">
      <c r="A416" s="13">
        <v>361</v>
      </c>
      <c r="B416" s="11" t="s">
        <v>678</v>
      </c>
      <c r="C416" s="11" t="s">
        <v>794</v>
      </c>
      <c r="D416" s="141">
        <v>0.19</v>
      </c>
      <c r="E416" s="141"/>
      <c r="F416" s="155"/>
      <c r="G416" s="155"/>
      <c r="H416" s="9">
        <v>0.19</v>
      </c>
      <c r="I416" s="11" t="s">
        <v>773</v>
      </c>
      <c r="J416" s="56" t="s">
        <v>694</v>
      </c>
      <c r="K416" s="7">
        <v>2016</v>
      </c>
      <c r="L416" s="7"/>
      <c r="M416" s="7">
        <v>2016</v>
      </c>
      <c r="N416" s="11" t="s">
        <v>679</v>
      </c>
    </row>
    <row r="417" spans="1:14" ht="90" customHeight="1">
      <c r="A417" s="13">
        <v>362</v>
      </c>
      <c r="B417" s="11" t="s">
        <v>140</v>
      </c>
      <c r="C417" s="11" t="s">
        <v>677</v>
      </c>
      <c r="D417" s="141">
        <v>6.5</v>
      </c>
      <c r="E417" s="141">
        <v>1.5</v>
      </c>
      <c r="F417" s="155"/>
      <c r="G417" s="155"/>
      <c r="H417" s="9">
        <f>D417-E417</f>
        <v>5</v>
      </c>
      <c r="I417" s="11" t="s">
        <v>773</v>
      </c>
      <c r="J417" s="56" t="s">
        <v>694</v>
      </c>
      <c r="K417" s="7">
        <v>2016</v>
      </c>
      <c r="L417" s="7"/>
      <c r="M417" s="7">
        <v>2016</v>
      </c>
      <c r="N417" s="11" t="s">
        <v>679</v>
      </c>
    </row>
    <row r="418" spans="1:14" s="71" customFormat="1" ht="44.25" customHeight="1">
      <c r="A418" s="221" t="s">
        <v>105</v>
      </c>
      <c r="B418" s="221"/>
      <c r="C418" s="221"/>
      <c r="D418" s="6">
        <f>D366+D346+D312+D275+D221+D164+D104+D63+D6</f>
        <v>2547.0769999999993</v>
      </c>
      <c r="E418" s="6">
        <f>E366+E346+E312+E275+E221+E164+E104+E63+E6</f>
        <v>199.88</v>
      </c>
      <c r="F418" s="6">
        <f>F366+F346+F312+F275+F221+F164+F104+F63+F6</f>
        <v>69.96000000000001</v>
      </c>
      <c r="G418" s="6">
        <f>G366+G346+G312+G275+G221+G164+G104+G63+G6</f>
        <v>23.3</v>
      </c>
      <c r="H418" s="6">
        <f>H366+H346+H312+H275+H221+H164+H104+H63+H6</f>
        <v>2253.937</v>
      </c>
      <c r="I418" s="4"/>
      <c r="J418" s="50"/>
      <c r="K418" s="4"/>
      <c r="L418" s="4"/>
      <c r="M418" s="4"/>
      <c r="N418" s="4"/>
    </row>
  </sheetData>
  <sheetProtection/>
  <mergeCells count="55">
    <mergeCell ref="B105:C105"/>
    <mergeCell ref="N320:N321"/>
    <mergeCell ref="B276:C276"/>
    <mergeCell ref="B313:C313"/>
    <mergeCell ref="B320:C320"/>
    <mergeCell ref="B299:C299"/>
    <mergeCell ref="B309:C309"/>
    <mergeCell ref="N4:N5"/>
    <mergeCell ref="B7:C7"/>
    <mergeCell ref="B13:C13"/>
    <mergeCell ref="B42:C42"/>
    <mergeCell ref="I4:I5"/>
    <mergeCell ref="B52:C52"/>
    <mergeCell ref="B100:C100"/>
    <mergeCell ref="B64:C64"/>
    <mergeCell ref="B79:C79"/>
    <mergeCell ref="B92:C92"/>
    <mergeCell ref="B96:C96"/>
    <mergeCell ref="B59:C59"/>
    <mergeCell ref="A418:C418"/>
    <mergeCell ref="B358:C358"/>
    <mergeCell ref="B367:C367"/>
    <mergeCell ref="B377:C377"/>
    <mergeCell ref="B390:C390"/>
    <mergeCell ref="B360:C360"/>
    <mergeCell ref="B399:C399"/>
    <mergeCell ref="B335:C335"/>
    <mergeCell ref="B125:C125"/>
    <mergeCell ref="B201:C201"/>
    <mergeCell ref="B227:C227"/>
    <mergeCell ref="B271:C271"/>
    <mergeCell ref="B281:C281"/>
    <mergeCell ref="B305:C305"/>
    <mergeCell ref="B222:C222"/>
    <mergeCell ref="B145:C145"/>
    <mergeCell ref="B351:C351"/>
    <mergeCell ref="B338:C338"/>
    <mergeCell ref="B347:C347"/>
    <mergeCell ref="B155:C155"/>
    <mergeCell ref="B162:C162"/>
    <mergeCell ref="B262:C262"/>
    <mergeCell ref="B165:C165"/>
    <mergeCell ref="B175:C175"/>
    <mergeCell ref="B212:C212"/>
    <mergeCell ref="B217:C217"/>
    <mergeCell ref="A1:M1"/>
    <mergeCell ref="B4:B5"/>
    <mergeCell ref="C4:C5"/>
    <mergeCell ref="D4:D5"/>
    <mergeCell ref="E4:H4"/>
    <mergeCell ref="A2:M2"/>
    <mergeCell ref="A3:M3"/>
    <mergeCell ref="A4:A5"/>
    <mergeCell ref="J4:J5"/>
    <mergeCell ref="K4:M4"/>
  </mergeCells>
  <conditionalFormatting sqref="N355:IV355 A126:A144 N348:IV353 N357:IV361 A348:J350 A352:A359 A202:A211 N332:N333 N338:IV343 N345:IV346 N84 A14:A41 A176:A200 AI159:AJ159 P216 P212:P213 AI137:AJ138 O137:AB138 AI147:AJ150 O147:AB150 N88 B12:D12 A166:A174 A219:A220 A146:J154 B139:J144 J158:J160 A158:A161 E159 B159:D160 N216 B158:I158 A8:A12 N210 N197:N207 B14:D26 N172:N195 H30:H31 N162:N170 E24:E26 N159:AB159 B161:J161 B56:E58 N212:N213 J118:J121 F159:I160 A163:J163 A43:E51 A156:J157 F136:J138 B27:E41 B136:D138 A53:E53 B126:J135 A106:I124 J106:J113 B8:E11 I103 I101 E90:H90 B88:I88 A54:A58 H41 B352:J357 B359:J359 A361:J365">
    <cfRule type="cellIs" priority="1" dxfId="0" operator="equal" stopIfTrue="1">
      <formula>0</formula>
    </cfRule>
  </conditionalFormatting>
  <conditionalFormatting sqref="I345 I307 I273:I274 P147:Q149 I47:J51 C14:J18 B43:J46 B159:C160 J160 I214:I215 D89:H91 J154 J146:J148 J135:J136 J128 J133 J101:J103 B149:C150 J118:J121 O100:IV100 I102 A101:H103 A58 I75 A63 I65:I73 B65:H75 B76:I78 J113 B151:B153 B8:J12 I41:J41 N61:N74 D80:H87 N76:N87 A93:J95 N93:N95 N89:N91 N8:IV12 A43:A44 D47:H47 B47:B49 C48:C49 E48:H49 D49 C32:C37 A14:A15 N43:IV51 B14:B17 B19:C29 A8:A10 B50:H51 N53:IV56 A80:C91 H19:J40 B32:B41 D19:G41 N14:IV41 J65:J78 A65:A78 N97:N100 I80:J91 A97:J99 B53:J58 A54 A56 L8:L142 M8:M152 L144:L152 K8:K152 K153:M417">
    <cfRule type="cellIs" priority="2" dxfId="0" operator="equal" stopIfTrue="1">
      <formula>0</formula>
    </cfRule>
    <cfRule type="cellIs" priority="3" dxfId="1" operator="equal" stopIfTrue="1">
      <formula>0</formula>
    </cfRule>
    <cfRule type="cellIs" priority="4" dxfId="0" operator="equal" stopIfTrue="1">
      <formula>0</formula>
    </cfRule>
  </conditionalFormatting>
  <conditionalFormatting sqref="B101:E103 I99 H101:H103 I102 B93:E95 H91:I91 C69:C73 B74:E78 J81 H93:I95 I88:I89 C65:C66 D65:E73 B65:B73 H89 H65:I78 C32:C37 J89 I80:I86 H97:I97 H98:J98 H80:H83 B80:C91 D80:E83 H85:H87 J101:J103 N97:N99 D85:E87 N89:N91 C99 H90:J90 N61:N74 D89:E91 B97:B99 N76:N87 D97:E99 N93:N95 C97 B8:E11 B43:E46 B47:B49 A43:A44 D47:E47 C48:C49 E48:E49 D49 B53:E53 B14:B17 H30:H31 E24:E26 B19:D26 A14:A15 C14:D18 D30:E41 B27:E29 A8:A10 B12:D12 B50:C51 D50:E50 B32:B41 B56:E58 B54:C55 A54 A56 A58">
    <cfRule type="cellIs" priority="5" dxfId="0" operator="equal" stopIfTrue="1">
      <formula>0</formula>
    </cfRule>
    <cfRule type="cellIs" priority="6" dxfId="2" operator="between" stopIfTrue="1">
      <formula>-0.0001</formula>
      <formula>0.0001</formula>
    </cfRule>
  </conditionalFormatting>
  <printOptions/>
  <pageMargins left="0.42" right="0" top="0.45" bottom="0.44" header="0.43" footer="0.17"/>
  <pageSetup horizontalDpi="600" verticalDpi="600" orientation="landscape" paperSize="8" r:id="rId4"/>
  <headerFooter alignWithMargins="0">
    <oddFooter>&amp;CPage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Bieu 1 ngay 28_11 chuan.xls</dc:title>
  <dc:subject/>
  <dc:creator>User</dc:creator>
  <cp:keywords/>
  <dc:description/>
  <cp:lastModifiedBy>Huu</cp:lastModifiedBy>
  <cp:lastPrinted>2016-01-13T03:33:58Z</cp:lastPrinted>
  <dcterms:created xsi:type="dcterms:W3CDTF">2014-06-10T02:09:35Z</dcterms:created>
  <dcterms:modified xsi:type="dcterms:W3CDTF">2016-01-16T03:36:03Z</dcterms:modified>
  <cp:category/>
  <cp:version/>
  <cp:contentType/>
  <cp:contentStatus/>
</cp:coreProperties>
</file>