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720" windowHeight="6285" tabRatio="599" activeTab="0"/>
  </bookViews>
  <sheets>
    <sheet name="CTMTQG_tong" sheetId="1" r:id="rId1"/>
    <sheet name="Phan theo dia ban huyen" sheetId="2" r:id="rId2"/>
    <sheet name="TP" sheetId="3" r:id="rId3"/>
    <sheet name="TH" sheetId="4" r:id="rId4"/>
    <sheet name="VH" sheetId="5" r:id="rId5"/>
    <sheet name="MH" sheetId="6" r:id="rId6"/>
    <sheet name="THOA" sheetId="7" r:id="rId7"/>
    <sheet name="TTHANH" sheetId="8" r:id="rId8"/>
    <sheet name="DHUE" sheetId="9" r:id="rId9"/>
    <sheet name="DH" sheetId="10" r:id="rId10"/>
    <sheet name="BL" sheetId="11" r:id="rId11"/>
    <sheet name="TTHUA" sheetId="12" r:id="rId12"/>
    <sheet name="CT" sheetId="13" r:id="rId13"/>
    <sheet name="TTRU" sheetId="14" r:id="rId14"/>
    <sheet name="CD" sheetId="15" r:id="rId15"/>
    <sheet name="CG" sheetId="16" r:id="rId16"/>
  </sheets>
  <externalReferences>
    <externalReference r:id="rId19"/>
  </externalReferences>
  <definedNames/>
  <calcPr fullCalcOnLoad="1"/>
  <oleSize ref="A1:O253"/>
</workbook>
</file>

<file path=xl/comments3.xml><?xml version="1.0" encoding="utf-8"?>
<comments xmlns="http://schemas.openxmlformats.org/spreadsheetml/2006/main">
  <authors>
    <author>ANHVIET</author>
  </authors>
  <commentList>
    <comment ref="B43" authorId="0">
      <text>
        <r>
          <rPr>
            <b/>
            <sz val="8"/>
            <rFont val="Tahoma"/>
            <family val="2"/>
          </rPr>
          <t>ANHVIET:</t>
        </r>
        <r>
          <rPr>
            <sz val="8"/>
            <rFont val="Tahoma"/>
            <family val="2"/>
          </rPr>
          <t xml:space="preserve">
Có điều chỉnh phần kế hoạch vốn</t>
        </r>
      </text>
    </comment>
  </commentList>
</comments>
</file>

<file path=xl/sharedStrings.xml><?xml version="1.0" encoding="utf-8"?>
<sst xmlns="http://schemas.openxmlformats.org/spreadsheetml/2006/main" count="1586" uniqueCount="542">
  <si>
    <t>CHỈ TIÊU KINH TẾ - XÃ HỘI</t>
  </si>
  <si>
    <t>Nội dung</t>
  </si>
  <si>
    <t>STT</t>
  </si>
  <si>
    <t>I</t>
  </si>
  <si>
    <t>Sản lượng lúa</t>
  </si>
  <si>
    <t>Sản lượng mía cây</t>
  </si>
  <si>
    <t>Sản lượng đậu phộng</t>
  </si>
  <si>
    <t>Sản lượng tôm sú</t>
  </si>
  <si>
    <t>II</t>
  </si>
  <si>
    <t>Chỉ tiêu sản xuất</t>
  </si>
  <si>
    <t>Chỉ tiêu xã hội</t>
  </si>
  <si>
    <t>Tỷ lệ giảm sinh</t>
  </si>
  <si>
    <t>Giảm hộ nghèo</t>
  </si>
  <si>
    <t>ĐVT</t>
  </si>
  <si>
    <t>Tấn</t>
  </si>
  <si>
    <t>Ha</t>
  </si>
  <si>
    <t>Hộ</t>
  </si>
  <si>
    <t>Huyện Tân Hưng</t>
  </si>
  <si>
    <t>Huyện Vĩnh Hưng</t>
  </si>
  <si>
    <t>Huyện Tân Thạnh</t>
  </si>
  <si>
    <t>Huyện Thạnh Hóa</t>
  </si>
  <si>
    <t>Huyện Đức Huệ</t>
  </si>
  <si>
    <t>Huyện Đức Hòa</t>
  </si>
  <si>
    <t>Huyện Bến Lức</t>
  </si>
  <si>
    <t>Huyện Thủ Thừa</t>
  </si>
  <si>
    <t>Huyện Tân Trụ</t>
  </si>
  <si>
    <t>Huyện Cần Đước</t>
  </si>
  <si>
    <t>Huyện Cần Giuộc</t>
  </si>
  <si>
    <t>Huyện Châu Thành</t>
  </si>
  <si>
    <t>Huyện Mộc Hóa</t>
  </si>
  <si>
    <t>%o</t>
  </si>
  <si>
    <t>Diện tích mía năm 2005</t>
  </si>
  <si>
    <t xml:space="preserve">Sản lượng tôm </t>
  </si>
  <si>
    <t>KH 2010</t>
  </si>
  <si>
    <t>KẾ HOẠCH NĂM 2010</t>
  </si>
  <si>
    <t>Thành phố Tân An</t>
  </si>
  <si>
    <t>(Ban hành kèm Quyết định số 67/2009/QĐ-UBND ngày 08/12/2009 của UBND tỉnh)</t>
  </si>
  <si>
    <t>CHƯƠNG TRÌNH MỤC TIÊU QUỐC GIA, CHƯƠNG TRÌNH 135, 661</t>
  </si>
  <si>
    <t>(Ban hành kèm Quyết định số: 67 /2009/QĐ-UBND ngày 08/12/2009 của UBND tỉnh)</t>
  </si>
  <si>
    <t>ĐVT: Triệu đồng</t>
  </si>
  <si>
    <t>DANH MỤC ĐẦU TƯ</t>
  </si>
  <si>
    <t xml:space="preserve">Cơ quan quản lý chương trình </t>
  </si>
  <si>
    <t xml:space="preserve">Tổng </t>
  </si>
  <si>
    <t>Trong đó: Vốn ĐTPT</t>
  </si>
  <si>
    <t>TỔNG CỘNG (I + II + III)</t>
  </si>
  <si>
    <t>Chương trình mục tiêu quốc gia</t>
  </si>
  <si>
    <t>Chương trình mục tiêu quốc gia Giảm nghèo</t>
  </si>
  <si>
    <t>1.1</t>
  </si>
  <si>
    <t>Dự án hỗ trợ phát triển CSHT thiết yếu các xã đặc biệt khó khăn vùng bãi ngang ven biển và hải đảo</t>
  </si>
  <si>
    <t>Xã Thanh Vĩnh Đông</t>
  </si>
  <si>
    <t>UBND huyện Châu Thành</t>
  </si>
  <si>
    <t>Xã Tân Tập</t>
  </si>
  <si>
    <t>UBND huyện Cần Giuộc</t>
  </si>
  <si>
    <t>Xã Phước Vĩnh Đông</t>
  </si>
  <si>
    <t>1.2</t>
  </si>
  <si>
    <t>Dự án dạy nghề cho người nghèo</t>
  </si>
  <si>
    <t>Sở LĐ-TBXH</t>
  </si>
  <si>
    <t>1.3</t>
  </si>
  <si>
    <t>Dự án nâng cao năng lực giảm nghèo</t>
  </si>
  <si>
    <t>1.3.1</t>
  </si>
  <si>
    <t>Đào tạo, tập huấn cán bộ giảm nghèo</t>
  </si>
  <si>
    <t>Sở Lao động TB và XH</t>
  </si>
  <si>
    <t>UBND Tp. Tân An</t>
  </si>
  <si>
    <t>UBND Huyện Tân Hưng</t>
  </si>
  <si>
    <t>UBND Huyện Vĩnh Hưng</t>
  </si>
  <si>
    <t>UBND Huyện Mộc Hóa</t>
  </si>
  <si>
    <t>UBND Huyện Tân Thạnh</t>
  </si>
  <si>
    <t>UBND Huyện Thạnh Hóa</t>
  </si>
  <si>
    <t>UBND Huyện Đức Huệ</t>
  </si>
  <si>
    <t>UBND Huyện Đức Hòa</t>
  </si>
  <si>
    <t>UBND Huyện Thủ Thừa</t>
  </si>
  <si>
    <t>UBND Huyện Bến Lức</t>
  </si>
  <si>
    <t>UBND Huyện Châu Thành</t>
  </si>
  <si>
    <t>UBND Huyện Tân Trụ</t>
  </si>
  <si>
    <t>UBND Huyện Cần Đước</t>
  </si>
  <si>
    <t>UBND Huyện Cần Giuộc</t>
  </si>
  <si>
    <t>1.3.2</t>
  </si>
  <si>
    <t>Hoạt động truyền thông</t>
  </si>
  <si>
    <t>1.4</t>
  </si>
  <si>
    <t>Dự án khuyến nông, lâm, ngư và phát triển sản xuất, phát triển ngành nghề</t>
  </si>
  <si>
    <t>Sở NN-PTNT</t>
  </si>
  <si>
    <t>1.5</t>
  </si>
  <si>
    <t>Trợ giúp pháp lý cho người nghèo</t>
  </si>
  <si>
    <t>Sở Tư pháp</t>
  </si>
  <si>
    <t>1.6</t>
  </si>
  <si>
    <t>Hoạt động giám sát, đánh giá</t>
  </si>
  <si>
    <t xml:space="preserve"> Chương trình mục tiêu quốc gia DS - KHHGĐ</t>
  </si>
  <si>
    <t>2.1</t>
  </si>
  <si>
    <t>Dự án truyền thông, giáo dục thay đổi hành vi</t>
  </si>
  <si>
    <t>Sở Y tế</t>
  </si>
  <si>
    <t>2.2</t>
  </si>
  <si>
    <t xml:space="preserve">Dự án nâng cao chất lượng dịch vụ KHHGĐ </t>
  </si>
  <si>
    <t>2.3</t>
  </si>
  <si>
    <t>Dự án bảo đảm hậu cần và đẩy mạnh tiếp thị xã hội các phương tiên tránh thai</t>
  </si>
  <si>
    <t>2.4</t>
  </si>
  <si>
    <t>Dự án nâng cao năng lực quản lý, điều hành và tổ chức thực hiện chương trình</t>
  </si>
  <si>
    <t>2.5</t>
  </si>
  <si>
    <t>Dự án nâng cao chất lượng thông tin chuyên ngành DS-KHHGĐ</t>
  </si>
  <si>
    <t>2.6</t>
  </si>
  <si>
    <t>Dự án thử nghiệm, mở rộng một số mô hình, giải pháp can thiệp, góp phần nâng cao chất lượng dân số VN</t>
  </si>
  <si>
    <t xml:space="preserve"> Phòng chống một số bệnh xã hội, bệnh dịch nguy hiểm và HIV/AIDS</t>
  </si>
  <si>
    <t>3.1</t>
  </si>
  <si>
    <t>Dự án phòng, chống lao</t>
  </si>
  <si>
    <t>3.2</t>
  </si>
  <si>
    <t>Dự án  phòng, chống phong</t>
  </si>
  <si>
    <t>3.3</t>
  </si>
  <si>
    <t>Dự án  phòng, chống sốt rét</t>
  </si>
  <si>
    <t>3.4</t>
  </si>
  <si>
    <t>Dự án phòng, chống HIV/AIDS</t>
  </si>
  <si>
    <t>3.5</t>
  </si>
  <si>
    <t>Dự án phòng, chống SDD trẻ em</t>
  </si>
  <si>
    <t>3.6</t>
  </si>
  <si>
    <t>Dự án bảo vệ sức khỏe tâm thần công đồng</t>
  </si>
  <si>
    <t>3.7</t>
  </si>
  <si>
    <t>Dự án tiêm chủng mở rộng</t>
  </si>
  <si>
    <t>3.8</t>
  </si>
  <si>
    <t>Dự án dân quân y kết hợp</t>
  </si>
  <si>
    <t>3.9</t>
  </si>
  <si>
    <t>Dự án phòng chống bệnh đái tháo đường</t>
  </si>
  <si>
    <t>3.10</t>
  </si>
  <si>
    <t>Dự án phòng, chống bệnh sốt xuất huyết</t>
  </si>
  <si>
    <t>Chương trình mục tiêu quốc gia Nước sạch và VSMTNT</t>
  </si>
  <si>
    <t>a- Chi sự nghiệp</t>
  </si>
  <si>
    <t>Nước sạch cho Trung tâm Nước SH và VSMTNT</t>
  </si>
  <si>
    <t>Trung tâm Nước SH và VSMTNT</t>
  </si>
  <si>
    <t xml:space="preserve"> </t>
  </si>
  <si>
    <t xml:space="preserve"> - Hoạt động sự nghiệp của Trung tâm Nước</t>
  </si>
  <si>
    <t xml:space="preserve"> - Hoạt động của Ban Chỉ đạo</t>
  </si>
  <si>
    <t xml:space="preserve"> - Triển khai tiếp ĐT ĐG bộ chỉ số</t>
  </si>
  <si>
    <t>Nước sạch cho Trung tâm Y tế dự phòng (hoạt động sự nghiệp)</t>
  </si>
  <si>
    <t>Trung tâm Y tế dự phòng</t>
  </si>
  <si>
    <t>b. Chi đầu tư phát triển</t>
  </si>
  <si>
    <t>Chuẩn bị đầu tư</t>
  </si>
  <si>
    <t>Lập DACN 4 xã Cần Giuộc không có nước ngầm</t>
  </si>
  <si>
    <t>Lập DACN 4 xã Cần Đước không có nước ngầm</t>
  </si>
  <si>
    <t>Thực hiện dự án đầu tư</t>
  </si>
  <si>
    <t>Tân Hưng</t>
  </si>
  <si>
    <t>UBND huyện Tân Hưng</t>
  </si>
  <si>
    <t>CTCN Kênh T9 Ấp Gò Pháo  xã Hưng Điền</t>
  </si>
  <si>
    <t>Đức Huệ</t>
  </si>
  <si>
    <t>UBND huyện Đức Huệ</t>
  </si>
  <si>
    <t>CTCN Ấp 1 xã Mỹ Quý Đông</t>
  </si>
  <si>
    <t>CTCN Ấp 2 xã Mỹ Quý Đông</t>
  </si>
  <si>
    <t xml:space="preserve">CTCN Ấp 4 xã Mỹ Quý Đông  </t>
  </si>
  <si>
    <t>Bến Lức</t>
  </si>
  <si>
    <t>UBND huyện Bến Lức</t>
  </si>
  <si>
    <t>CTCN Ấp 4 xã Thạnh Hòa</t>
  </si>
  <si>
    <t>Vĩnh Hưng</t>
  </si>
  <si>
    <t>UBND huyện Vĩnh Hưng</t>
  </si>
  <si>
    <t>CTCN chuyển tiếp Ấp Rọc Đô xã Vĩnh Trị</t>
  </si>
  <si>
    <t>CTCN chuyển tiếp Ấp Cả Gừa xã Tuyên Bình Tây</t>
  </si>
  <si>
    <t>NC CTCN TDC Hưng Điền  xã. Thái Trị - Thái Bình Trung</t>
  </si>
  <si>
    <t>Mộc Hóa</t>
  </si>
  <si>
    <t>UBND huyện Mộc Hóa</t>
  </si>
  <si>
    <t>CTCN TDC ẤpTầm Luông xã Bình Hiệp</t>
  </si>
  <si>
    <t xml:space="preserve">CDC Ấp Cả Nổ xả Tân Thành </t>
  </si>
  <si>
    <t>Tân Thạnh</t>
  </si>
  <si>
    <t>UBND huyện Tân Thạnh</t>
  </si>
  <si>
    <t>CTCN Ấp 1 xã Hậu Thạnh Tây</t>
  </si>
  <si>
    <t>CTCN Kênh 915 xã Nhơn Ninh</t>
  </si>
  <si>
    <t xml:space="preserve">CTCN ấp Hoà Thạnh, xã Tân Hoà </t>
  </si>
  <si>
    <t>Thạnh Hóa</t>
  </si>
  <si>
    <t>UBND huyện Thạnh Hóa</t>
  </si>
  <si>
    <t>CTCN  K26 Xã  Thủy Đông</t>
  </si>
  <si>
    <t>Mở rộng tuyến ống trạm cấp nước Thạnh An</t>
  </si>
  <si>
    <t>CTCN  Xã  Thanh Phú</t>
  </si>
  <si>
    <t>Thủ Thừa</t>
  </si>
  <si>
    <t>UBND huyện Thủ Thừa</t>
  </si>
  <si>
    <t>CTCN  Ấp 3 ( Lộp Cộp) Xã  Long Thạnh</t>
  </si>
  <si>
    <t>CTCN Ấp 3 ( Cặp K BO BO ) Xã  Long Thành</t>
  </si>
  <si>
    <t>Cải tạo HTCN xã Tân Thành</t>
  </si>
  <si>
    <t>CTCN Ấp Bà Nghiệm  Xã Mỹ Lạc</t>
  </si>
  <si>
    <t>CTCN  Ấp 3  Kênh 8 Tiên Xã  Long Thuận</t>
  </si>
  <si>
    <t>Tân Trụ</t>
  </si>
  <si>
    <t>UBND huyện Tân Trụ</t>
  </si>
  <si>
    <t>Nhà máy nước TT. Tân Trụ cấp nước cho 3 xã vùng hạ: Tân Phước Tây, Nhựt Ninh, Đức Tân (CT chuyển tiếp)</t>
  </si>
  <si>
    <t>Cần Đước</t>
  </si>
  <si>
    <t>UBND huyện Cần Đước</t>
  </si>
  <si>
    <t>DA CTCN xã Phước Tuy</t>
  </si>
  <si>
    <t>DA CTCN xã Long Hòa</t>
  </si>
  <si>
    <t>Châu Thành</t>
  </si>
  <si>
    <t>Đài lọc nước ấp Bình Khương, xã Thuận Mỹ</t>
  </si>
  <si>
    <t>Đài lọc nước ấp 5, xã Phước Tân Hưng</t>
  </si>
  <si>
    <t>Đài lọc nước ấp Cầu Kinh, xã An Lục Long</t>
  </si>
  <si>
    <t>Đài lọc nước ấp Tân Long, xã Thanh Phú Long</t>
  </si>
  <si>
    <t>Nâng cấp, cải tạo các trạm cấp nước</t>
  </si>
  <si>
    <t>Lắp mới thiết bị khử trùng cho 3 trạm CN ấp 4, xã Bình Tâm, ấp Vĩnh Hoà, xã An Vĩnh Ngải và trạm An Vĩnh Ngãi 1 - TP. Tân An</t>
  </si>
  <si>
    <t xml:space="preserve"> Chương trình mục tiêu quốc gia về Văn hóa  </t>
  </si>
  <si>
    <t>5.1</t>
  </si>
  <si>
    <t>Dự án chống xuống cấp và tôn tạo di tích lịch sử</t>
  </si>
  <si>
    <t>Sở VH-TT&amp;DL</t>
  </si>
  <si>
    <t>Di tích chùa Phước Lâm</t>
  </si>
  <si>
    <t>Di tích đình Vĩnh Phong</t>
  </si>
  <si>
    <t>Các địa điểm thuộc căn cứ Bình Thành</t>
  </si>
  <si>
    <t>Di tích nhà và lò gạch Võ Công Tồn</t>
  </si>
  <si>
    <t>5.2</t>
  </si>
  <si>
    <t xml:space="preserve">Dự án sưu tầm và bảo tồn các giá trị văn hóa phi vật thể tiêu biểu của các dân tộc Việt Nam </t>
  </si>
  <si>
    <t>1. Bảo tồn văn hóa ẩm thực khu vực Đồng Tháp Mười ở Long An</t>
  </si>
  <si>
    <t>5.3</t>
  </si>
  <si>
    <t>Dự án tăng cường đầu tư xây dựng, phát triển hệ thống thiết chế văn hóa thông tin cơ sở vùng sâu, vùng xa</t>
  </si>
  <si>
    <t>Trang thiết bị nhà văn hóa huyện</t>
  </si>
  <si>
    <t>Trang thiết bị nhà văn hóa xã</t>
  </si>
  <si>
    <t>Trang thiết bị đội thông tin lưu động huyện</t>
  </si>
  <si>
    <t xml:space="preserve">Trang thiết bị làng văn hóa </t>
  </si>
  <si>
    <t>Hỗ trợ xây dựng nhà văn hóa xã</t>
  </si>
  <si>
    <t>Hỗ trợ xây dựng TCVH làng, bản, thôn</t>
  </si>
  <si>
    <t>Đào tạo cán bộ</t>
  </si>
  <si>
    <t>5.4</t>
  </si>
  <si>
    <t>Dự án củng cố và phát triển hệ thống thư viện công đồng</t>
  </si>
  <si>
    <t xml:space="preserve"> - Cấp sách thư viện tỉnh</t>
  </si>
  <si>
    <t xml:space="preserve"> - Cấp sách thư viện huyện</t>
  </si>
  <si>
    <t>5.5</t>
  </si>
  <si>
    <t>Dự án nâng cao năng lực phổ biến phim; đào tạo nâng cao trình độ sử dụng công nghệ hiện đại trong sản xuất và phổ biến phim ở vùng sâu, vùng xa</t>
  </si>
  <si>
    <t xml:space="preserve"> - Máy chiếu 100 inches</t>
  </si>
  <si>
    <t>Chương trình mục tiêu quốc gia Giáo dục và Đào tạo</t>
  </si>
  <si>
    <t>6.1</t>
  </si>
  <si>
    <t>Dự án phổ cập giáo dục (tiểu học, THCS và THPT)</t>
  </si>
  <si>
    <t>Sở GD-ĐT</t>
  </si>
  <si>
    <t>6.2</t>
  </si>
  <si>
    <t xml:space="preserve">Dự án đổi mới chương trình nội dung SGK  </t>
  </si>
  <si>
    <t>6.3</t>
  </si>
  <si>
    <t>Dự án đào tạo cán bộ tin học và đưa tin học vào nhà trường</t>
  </si>
  <si>
    <t>Đào tạo, tập huấn, bồi dưỡng nghiệp vụ nhằm ứng dụng CNTT để đổi mới phương pháp giảng dạy cho giáo viên dạy tin học trong các trường mầm non, phổ thông, giáo dục thường xuyên, trung cấp chuyên nghiệp, cao đẳng</t>
  </si>
  <si>
    <t>Mua sắm nâng cấp và trang bị thiết bị tin học cho phòng thí nghiệm, thực hành về CNTT phục vụ giảng dạy, học tập.</t>
  </si>
  <si>
    <t>Dạy tin học và ứng dụng CNTT để đổi mới  phương pháp dạy ở các cơ sở giáo dục và đào tạo</t>
  </si>
  <si>
    <t>6.4</t>
  </si>
  <si>
    <t>Dự án tăng cường CSVC trường sư phạm và bồi dưỡng giáo viên</t>
  </si>
  <si>
    <t>Sở GDĐT</t>
  </si>
  <si>
    <t>+Đào tạo, bồi dưỡng giáo viên</t>
  </si>
  <si>
    <t>6.5</t>
  </si>
  <si>
    <t>Dự án hỗ trợ giáo dục vùng khó khăn</t>
  </si>
  <si>
    <t>Trường Tiểu học Vĩnh Lợi, huyện Tân Hưng</t>
  </si>
  <si>
    <t>Trường TH&amp;THCS Thạnh An, huyện Thạnh Hóa</t>
  </si>
  <si>
    <t>Hỗ trợ sửa chữa, cải tạo, chống xuống cấp các trường vùng có nhiều khó khăn</t>
  </si>
  <si>
    <t>Tăng cường thiết bị dạy và học cho các trường vùng khó khăn</t>
  </si>
  <si>
    <t>6.6</t>
  </si>
  <si>
    <t>Dự án tăng cường CSVC các trường học</t>
  </si>
  <si>
    <t>- Nhà vệ sinh MN, TH ở huyện Đức Huệ, Bến Lức, Mộc Hóa, Cần Đước và Thạnh Hóa (chuyển tiếp)</t>
  </si>
  <si>
    <t>UBND các huyện</t>
  </si>
  <si>
    <t>Trường THCS Tân Phước Tây, huyện Tân Trụ (chuyển tiếp)</t>
  </si>
  <si>
    <t>Trường Tiểu học Mỹ Bình</t>
  </si>
  <si>
    <t>Trường THCS Tân Chánh</t>
  </si>
  <si>
    <t>Trường Mẫu giáo Mỹ Bình (huyện Tân Trụ)</t>
  </si>
  <si>
    <t>Trường Tiểu học Mỹ An</t>
  </si>
  <si>
    <t>Xây nhà vệ sinh, hàng rào, phòng học, ký túc xá, nhà công vụ, nhà tập đa năng, sửa chữa nâng cấp phòng học, phòng bộ môn cho các trường THPT, TTGDTX-KTTH</t>
  </si>
  <si>
    <t>Nâng cấp, xây dựng thêm phòng học, các công trình phụ cho các trường MN, TH, THCS</t>
  </si>
  <si>
    <t>Mua sắm bổ sung thiết bị dạy và học cho các cấp học theo hướng chuẩn hóa.</t>
  </si>
  <si>
    <t>6.7</t>
  </si>
  <si>
    <t>Dự án tăng cường năng lực đào tạo nghề</t>
  </si>
  <si>
    <t>6.7.1</t>
  </si>
  <si>
    <t>Trường trọng điểm: Trường Cao đẳng nghề Long An</t>
  </si>
  <si>
    <t xml:space="preserve">    '+ Trong đó hỗ trợ xây dựng</t>
  </si>
  <si>
    <t>Trường khó khăn: Trường Trung cấp nghề Đồng Tháp Mười</t>
  </si>
  <si>
    <t>Cơ sở dạy nghề khác: Trường Trung cấp nghề Đức Hòa</t>
  </si>
  <si>
    <t>Trung tâm dạy nghề huyện Đức Huệ</t>
  </si>
  <si>
    <t>Trung tâm dạy nghề huyện Vĩnh Hưng</t>
  </si>
  <si>
    <t>6.7.2</t>
  </si>
  <si>
    <t>Dự án đào tạo nghề cho đối tượng đặc thù (lao động nông thôn, người tàn tật)</t>
  </si>
  <si>
    <t>6.7.3</t>
  </si>
  <si>
    <t>Giám sát, đánh giá</t>
  </si>
  <si>
    <t>Chương trình mục tiêu quốc gia Phòng, chống tội phạm</t>
  </si>
  <si>
    <t>Công An tỉnh</t>
  </si>
  <si>
    <t>Chương trình mục tiêu quốc gia Phòng, chống ma túy</t>
  </si>
  <si>
    <t>Chương trình mục tiêu quốc gia Vệ sinh an toàn thực phẩm</t>
  </si>
  <si>
    <t>9.1</t>
  </si>
  <si>
    <t>Dự án nâng cao năng lực quản lý chất lượng vệ sinh ATTP ở Việt Nam</t>
  </si>
  <si>
    <t>9.2</t>
  </si>
  <si>
    <t>Dự án thông tin giáo dục truyền thông đảm bảo chất lượng vệ sinh ATTP</t>
  </si>
  <si>
    <t>9.3</t>
  </si>
  <si>
    <t>Dự án tăng cường năng lực kiểm nghiệm chất lượng VSATTP, xây dựng hệ thống giám sát ngộ độc thực phẩm, các bệnh truyền qua đường thực phẩm</t>
  </si>
  <si>
    <t>9.4</t>
  </si>
  <si>
    <t>Dự án đảm bảo VSATTP thức ăn đường phố</t>
  </si>
  <si>
    <t>9.5</t>
  </si>
  <si>
    <t>DA đảm bảo ATVSTP trong sản xuất, sơ chế, bảo quản, chế biến nông sản thực phẩm</t>
  </si>
  <si>
    <t>Sở Nông nghiệp &amp; PTNT</t>
  </si>
  <si>
    <t>9.6</t>
  </si>
  <si>
    <t>Dự án bảo đảm an toàn dịch bệnh, an toàn môi trường và ATTP đối với sả phẩm thuỷ sản có nguồn gốc từ nuôi trồng</t>
  </si>
  <si>
    <t>Chương trình mục tiêu quốc gia về việc làm</t>
  </si>
  <si>
    <t>10.1</t>
  </si>
  <si>
    <t>Dự án hỗ trợ phát triển thị trường lao động</t>
  </si>
  <si>
    <t>10.2</t>
  </si>
  <si>
    <t>Hoạt động nâng cao năng lực quản lý lao động, việc làm (tập huấn cơ sở dữ liệu)</t>
  </si>
  <si>
    <t>10.4</t>
  </si>
  <si>
    <t>Tập huấn cán bộ làm công tác việc làm</t>
  </si>
  <si>
    <t>10.3</t>
  </si>
  <si>
    <t>Chương trình 135</t>
  </si>
  <si>
    <t xml:space="preserve">Dự án đầu tư xây dựng cơ sở hạ tầng </t>
  </si>
  <si>
    <t xml:space="preserve">Dự án hỗ trợ phát triển sản xuất </t>
  </si>
  <si>
    <t xml:space="preserve">Dự án đào tạo nâng cao chất lượng cán bộ </t>
  </si>
  <si>
    <t>Sở Kế hoạch và Đầu tư</t>
  </si>
  <si>
    <t>Sở KH&amp;ĐT</t>
  </si>
  <si>
    <t>Chính sách hỗ trợ các dịch vụ cải thiện đời sống và trợ giúp pháp lý</t>
  </si>
  <si>
    <t>Công tác Duy tu bảo dưỡng</t>
  </si>
  <si>
    <t>Hỗ trợ ban chỉ đạo Chương trình 135 tỉnh khó khăn</t>
  </si>
  <si>
    <t>Phòng Dân tộc - VP.UBND tỉnh</t>
  </si>
  <si>
    <t>III</t>
  </si>
  <si>
    <t>Dự án trồng mới 5 triệu ha rừng</t>
  </si>
  <si>
    <t>Dự án rừng phòng hộ biên giới ven biển</t>
  </si>
  <si>
    <t>Dự án trồng cây theo đai tuyến cản lũ</t>
  </si>
  <si>
    <t>Dự án Khu bảo tồn đất ngập nước Láng Sen</t>
  </si>
  <si>
    <t>Khu bảo tồn ĐNN Láng Sen</t>
  </si>
  <si>
    <t>Ban Điều hành Chương trình mục tiêu</t>
  </si>
  <si>
    <t>CHỈ TIÊU XÃ HỘI PHÂN THEO ĐỊA BÀN HUYỆN</t>
  </si>
  <si>
    <t>(Ban hành kèm Quyết định số: 67/2009/QĐ-UBND ngày  08/12/2008 của UBND tỉnh)</t>
  </si>
  <si>
    <t>CHỈ TIÊU XÃ HỘI</t>
  </si>
  <si>
    <t>TỔNG SỐ</t>
  </si>
  <si>
    <t>TP TÂN AN</t>
  </si>
  <si>
    <t>TÂN HƯNG</t>
  </si>
  <si>
    <t>VĨNH HƯNG</t>
  </si>
  <si>
    <t>MỘC HÓA</t>
  </si>
  <si>
    <t>TÂN THẠNH</t>
  </si>
  <si>
    <t>THẠNH HÓA</t>
  </si>
  <si>
    <t>ĐỨC HUỆ</t>
  </si>
  <si>
    <t>ĐỨC HÒA</t>
  </si>
  <si>
    <t>THỦ THỪA</t>
  </si>
  <si>
    <t>BẾN LỨC</t>
  </si>
  <si>
    <t>CHÂU THÀNH</t>
  </si>
  <si>
    <t>TÂN TRỤ</t>
  </si>
  <si>
    <t>CẦN ĐƯỚC</t>
  </si>
  <si>
    <t>CẦN GIUỘC</t>
  </si>
  <si>
    <t>Tỷ lệ giảm nghèo ( %o)</t>
  </si>
  <si>
    <t>0,2 - 0,3</t>
  </si>
  <si>
    <t>0,2</t>
  </si>
  <si>
    <t>0,3</t>
  </si>
  <si>
    <t>0,25</t>
  </si>
  <si>
    <t>Giảm hộ nghèo ( Hộ)</t>
  </si>
  <si>
    <t xml:space="preserve">STT </t>
  </si>
  <si>
    <t xml:space="preserve">Danh mục công trình </t>
  </si>
  <si>
    <t>Chủ đầu tư</t>
  </si>
  <si>
    <t>Kế hoạch vốn năm 2010</t>
  </si>
  <si>
    <t>Ghi chú</t>
  </si>
  <si>
    <t>Dự án chuyển tiếp</t>
  </si>
  <si>
    <t>Sửa chữa trụ sở các cơ quan QLNN</t>
  </si>
  <si>
    <t>Khu nhà ở CBCNV và nhà công vụ Tỉnh ủy (gđ 2)</t>
  </si>
  <si>
    <t>Sở XD</t>
  </si>
  <si>
    <t>THPT Lê Quý Đôn</t>
  </si>
  <si>
    <t>THPT Tân An</t>
  </si>
  <si>
    <t>TT GDTX tỉnh</t>
  </si>
  <si>
    <t>Trường nuôi dạy trẻ khuyết tật</t>
  </si>
  <si>
    <t>Trường THYT</t>
  </si>
  <si>
    <t>Trường dạy nghề Long An (Trường Cao đẳng nghề)</t>
  </si>
  <si>
    <t>Mở rộng Trung tâm Bảo trợ xã hội</t>
  </si>
  <si>
    <t>Kè Bảo Định</t>
  </si>
  <si>
    <t xml:space="preserve">Kè đá sông Vàm Cỏ Tây (từ UB đến bến đò Chú Tiết)                                                          </t>
  </si>
  <si>
    <t>Sở NN&amp;PTNT</t>
  </si>
  <si>
    <t>Khu công viên Tượng đài</t>
  </si>
  <si>
    <t>Sở VHTT&amp;DL</t>
  </si>
  <si>
    <t>Di tích Nhà Tổng Thận</t>
  </si>
  <si>
    <t>Dự án khởi công mới</t>
  </si>
  <si>
    <t>Mở rộng Trung tâm đăng kiểm xe cơ giới</t>
  </si>
  <si>
    <t>Trụ sở Ban Quản lý dự án xây dựng</t>
  </si>
  <si>
    <t>Ứng dụng công nghệ thông tin các cơ quan QLNN</t>
  </si>
  <si>
    <t>Hệ thống truyền hình trực tuyến tỉnh</t>
  </si>
  <si>
    <t>Sở TTTT</t>
  </si>
  <si>
    <t>Nâng cấp hệ thống thư điện tử tỉnh</t>
  </si>
  <si>
    <t>Tin học kết nối các tổ chức chính trị, xã hội vào mạng thông tin diện rộng hệ thống Đảng của tỉnh</t>
  </si>
  <si>
    <t>VP. Tỉnh ủy</t>
  </si>
  <si>
    <t>Trung tâm giống vật nuôi</t>
  </si>
  <si>
    <t>Cải tạo trụ sở chi cục thủy sản</t>
  </si>
  <si>
    <t>Trạm thú y thị xã</t>
  </si>
  <si>
    <t>Sửa chữa hàng rào trung tâm khuyến nông</t>
  </si>
  <si>
    <t>Trung tâm GDTX TP.Tân An</t>
  </si>
  <si>
    <t>UBND TP.Tân An</t>
  </si>
  <si>
    <t>Trường THPT chuyên cấp tỉnh</t>
  </si>
  <si>
    <t>Khoa Ung bướu BVĐK tỉnh</t>
  </si>
  <si>
    <t>Hỗ trợ giao thông huyện và nâng cấp đô thị</t>
  </si>
  <si>
    <t>DANH MỤC DỰ ÁN ĐẦU TƯ XÂY DỰNG CƠ BẢN 
TRÊN ĐỊA BÀN HUYỆN, THÀNH PHỐ</t>
  </si>
  <si>
    <t>ĐVT: Tỷ đồng</t>
  </si>
  <si>
    <t>CHƯƠNG TRÌNH MỤC TIÊU QUỐC GIA</t>
  </si>
  <si>
    <t>TỔNG CỘNG</t>
  </si>
  <si>
    <t>Chương trình mục tiêu quốc gia việc làm</t>
  </si>
  <si>
    <t>Bệnh viện Tân Hưng</t>
  </si>
  <si>
    <t>UBND Tân Hưng</t>
  </si>
  <si>
    <t xml:space="preserve">Cải tạo nhà vệ sinh các trường học  </t>
  </si>
  <si>
    <t>Trụ sở xã</t>
  </si>
  <si>
    <t xml:space="preserve">Công trình khởi công mới </t>
  </si>
  <si>
    <t>ĐT 831 (Tân Hưng - Tân Phước) và 02 cầu</t>
  </si>
  <si>
    <t>Sở GTVT</t>
  </si>
  <si>
    <t>Kênh T1( Liên 3 xã)</t>
  </si>
  <si>
    <t xml:space="preserve">Kênh  Đìa Việt </t>
  </si>
  <si>
    <t>Kênh 2/9</t>
  </si>
  <si>
    <t>Kênh Cả Nổ (K. 79 -:- rạch Cái Sách)</t>
  </si>
  <si>
    <t>Kênh Quyết Thắng</t>
  </si>
  <si>
    <t>Hỗ trợ Trung tâm Văn hóa thể thao xã</t>
  </si>
  <si>
    <t>UBND huyện Tân Hưng làm cấp quyết định đầu tư</t>
  </si>
  <si>
    <t>CHƯƠNG TRÌNH MỤC TIÊU QUỐC GIA, CHƯƠNG TRÌNH 135</t>
  </si>
  <si>
    <t>Chương trình mục tiêu quốc gia giảm nghèo</t>
  </si>
  <si>
    <t>Chương trình mục tiêu quốc gia nước sạch và VSMTNT</t>
  </si>
  <si>
    <t>CTCN Kênh T9 ấp Gò Pháo xã Hưng Điền</t>
  </si>
  <si>
    <t>Chương trình mục tiêu quốc gia về GD - ĐT</t>
  </si>
  <si>
    <t xml:space="preserve"> - Trường TH Vĩnh Lợi huyện Tân Hưng</t>
  </si>
  <si>
    <t>Dự án đầu tư xây dựng cơ sở hạ tầng</t>
  </si>
  <si>
    <t>Dự án hỗ trợ phát triển sản xuất</t>
  </si>
  <si>
    <t>Dự án đào tạo nâng cao chất lượng cán bộ</t>
  </si>
  <si>
    <t>Công tác duy tu bảo dưỡng</t>
  </si>
  <si>
    <t>Bệnh viện Vĩnh Hưng</t>
  </si>
  <si>
    <t>UBND Vĩnh Hưng</t>
  </si>
  <si>
    <t>Nghĩa trang liệt sỹ H.Vĩnh Hưng</t>
  </si>
  <si>
    <t>ĐT831 (đọan qua Thị trấn  Vĩnh Hưng)</t>
  </si>
  <si>
    <t>Cầu kênh 28</t>
  </si>
  <si>
    <t>Dự án Khởi công mới</t>
  </si>
  <si>
    <t>Kênh Lộ Ngang (kết hợp giao thông)</t>
  </si>
  <si>
    <t>Kênh T4-B</t>
  </si>
  <si>
    <t>Kênh T10</t>
  </si>
  <si>
    <t>Kênh T1 (Vĩnh Trị)</t>
  </si>
  <si>
    <t>Rạch Tà Me (Vĩnh Bình - Thái Bình Trung)</t>
  </si>
  <si>
    <t>Kênh Tập Đoàn 9</t>
  </si>
  <si>
    <t>Kênh rạch nhà Ông (Tuyên Bình)</t>
  </si>
  <si>
    <t>Vốn Xổ số kiến thiết</t>
  </si>
  <si>
    <t>Trung tâm GDTX và KTTH-HN Vĩnh Hưng</t>
  </si>
  <si>
    <t>UBND huyện Vĩnh Hưng làm cấp quyết định đầu tư</t>
  </si>
  <si>
    <t>4.1</t>
  </si>
  <si>
    <t>4.2</t>
  </si>
  <si>
    <t>4.3</t>
  </si>
  <si>
    <t>4.4</t>
  </si>
  <si>
    <t>Trạm ứng dụng KHCN Đồng Tháp Mười</t>
  </si>
  <si>
    <t>Sở KHCN</t>
  </si>
  <si>
    <t>THPT Mộc Hoá</t>
  </si>
  <si>
    <t>KTX trường dạy nghề ĐTM</t>
  </si>
  <si>
    <t>Trường DN ĐTM</t>
  </si>
  <si>
    <t>Khu du lịch sinh thái Làng nổi Tân Lập</t>
  </si>
  <si>
    <t xml:space="preserve">Cầu Hùng Vương </t>
  </si>
  <si>
    <t>Nạo vét kênh T8 (Tân Thành)</t>
  </si>
  <si>
    <t>Kênh Huyện Ủy (Tân Thành)</t>
  </si>
  <si>
    <t>Nạo vétt rạch Rồ</t>
  </si>
  <si>
    <t xml:space="preserve">Hỗ trợ Trung tâm Văn hóa thể thao xã </t>
  </si>
  <si>
    <t>CTCN TDC ấp Tầm Luông xã Bình Hiệp</t>
  </si>
  <si>
    <t>CTCN CDC ấp Cả Nổ xã Tân Thành</t>
  </si>
  <si>
    <t xml:space="preserve">THPT Tân Thạnh </t>
  </si>
  <si>
    <t>UBND Tân Thạnh</t>
  </si>
  <si>
    <t>Bệnh viện Tân Thạnh</t>
  </si>
  <si>
    <t>Đường cặp kênh 7 thước</t>
  </si>
  <si>
    <t>Đê - kênh Hai Hạt</t>
  </si>
  <si>
    <t>Kênh Ranh (Thủy Tây)</t>
  </si>
  <si>
    <t>Kênh Phụng Thớt (Dương văn Dương - Hai hạt)</t>
  </si>
  <si>
    <t>Nạo vét rạch Bùi Mới (Tân Thành)</t>
  </si>
  <si>
    <t>CTCN ấp 1 xã Hậu Thạnh Tây</t>
  </si>
  <si>
    <t>CTCN kênh 915 xã Nhơn Ninh</t>
  </si>
  <si>
    <t>CTCN ấp Hòa Thạnh xã Tân Hòa</t>
  </si>
  <si>
    <t>ĐT 836</t>
  </si>
  <si>
    <t>Bệnh viện Thạnh Hoá</t>
  </si>
  <si>
    <t>Trung tâm GDLĐXH Thạnh Hoá</t>
  </si>
  <si>
    <t>Trung tâm sinh hoạt thanh thiếu niên (đối ứng với TƯ Đoàn)</t>
  </si>
  <si>
    <t>Tỉnh Đoàn</t>
  </si>
  <si>
    <t>Đường vào khu xử lý rác Tân Đông</t>
  </si>
  <si>
    <t>Cty TNHH một TV công trình đô thị Tân An</t>
  </si>
  <si>
    <t>Hạt kiểm lâm Thạnh Hóa</t>
  </si>
  <si>
    <t>Kênh Mareng kết hợp giao thông</t>
  </si>
  <si>
    <t xml:space="preserve">Kênh Trà Cú Hạ </t>
  </si>
  <si>
    <t>Kênh An Xuyên</t>
  </si>
  <si>
    <t xml:space="preserve">Kênh Cái Tôm </t>
  </si>
  <si>
    <t xml:space="preserve">Các CT thuỷ lợi vùng đay nguyên liệu </t>
  </si>
  <si>
    <t>Cánh đồng giá trị gia tăng 25 triệu đồng/ha</t>
  </si>
  <si>
    <t>Hệ thống kênh phòng chống cháy rừng</t>
  </si>
  <si>
    <t>Kênh 3 Thanh Niên (từ K. Bến Kè- Kênh 900)</t>
  </si>
  <si>
    <t>Hỗ trợ máy tính trường học</t>
  </si>
  <si>
    <t>THPT Thạnh Hoá</t>
  </si>
  <si>
    <t>UBND Thạnh Hóa</t>
  </si>
  <si>
    <t>CTCN K26 xã Thủy Đông</t>
  </si>
  <si>
    <t>CTCN xã Thanh Phú</t>
  </si>
  <si>
    <t>Chương trình mục tiêu quốc gia GD - ĐT</t>
  </si>
  <si>
    <t>Dự án hộ trợ giáo dục vùng khó khăn</t>
  </si>
  <si>
    <t>Trường TH&amp;THCS Thạnh An huyện Thạnh Hóa</t>
  </si>
  <si>
    <t>Trụ sở Huyện Ủy Đức Huệ</t>
  </si>
  <si>
    <t>UBND Đức Huệ</t>
  </si>
  <si>
    <t>ĐT 838</t>
  </si>
  <si>
    <t>ĐT 839</t>
  </si>
  <si>
    <t>Trạm Khuyến nông +BVTV Đức Huệ</t>
  </si>
  <si>
    <t>Bệnh viện Đức Huệ</t>
  </si>
  <si>
    <t>Mở rộng nghĩa trang liệt sỹ huyện Đức Huệ</t>
  </si>
  <si>
    <t>UBND huyện làm cấp quyết định đầu tư</t>
  </si>
  <si>
    <t>CTCN ấp 1 xã Mỹ Quý Đông</t>
  </si>
  <si>
    <t>CTCN ấp 2 xã Mỹ Quý Đông</t>
  </si>
  <si>
    <t>CTCN ấp 4 xã Mỹ Quý Đông</t>
  </si>
  <si>
    <t>DANH MỤC DỰ ÁN ĐẦU TƯ XÂY DỰNG CƠ BẢN TRÊN ĐỊA BÀN HUYỆN, THÀNH PHỐ</t>
  </si>
  <si>
    <t>Đường qua KCN Đức Hòa 2-3</t>
  </si>
  <si>
    <t>Đường qua khu công nghiệp Tân Đức, cụm công nghiệp Hải Sơn và cầu bắc qua kênh An Hạ</t>
  </si>
  <si>
    <t>DN ứng vốn đầu tư</t>
  </si>
  <si>
    <t>THPT Đức Hoà</t>
  </si>
  <si>
    <t>UBND Đức Hòa</t>
  </si>
  <si>
    <t xml:space="preserve">Bệnh viện Hậu Nghĩa </t>
  </si>
  <si>
    <t>Trường dạy nghề Đức Hoà</t>
  </si>
  <si>
    <t>Cải tạo nhà vệ sinh trường học</t>
  </si>
  <si>
    <t xml:space="preserve">Công trình đường Tân Đô - Hải Sơn </t>
  </si>
  <si>
    <t>Nghĩa trang liệt sỹ huyện Đức Hòa</t>
  </si>
  <si>
    <t>Ban QLDA huyện Đức Hòa</t>
  </si>
  <si>
    <t>Đường Thạnh Đức - Vàm Thủ Đòan</t>
  </si>
  <si>
    <t>Đường Thuận Đạo</t>
  </si>
  <si>
    <t>THPT Gò Đen</t>
  </si>
  <si>
    <t>UBND Bến Lức</t>
  </si>
  <si>
    <t>Trường TH KTKT</t>
  </si>
  <si>
    <t>Bệnh viện Bến Lức</t>
  </si>
  <si>
    <t>Trung tâm giới thiệu việc làm Long An</t>
  </si>
  <si>
    <t>UBNDhuyện làm cấp quyết định đầu tư</t>
  </si>
  <si>
    <t xml:space="preserve">Cầu Vàm Thủ Đoàn </t>
  </si>
  <si>
    <t>Đường Mỹ Yên - Tân Bửu</t>
  </si>
  <si>
    <t>Cống Ba Cụm (đường vào cống)</t>
  </si>
  <si>
    <t xml:space="preserve"> Đê + kênh Bà Kiểng (từ sông VCĐ - K. T4)</t>
  </si>
  <si>
    <t>CTCN ấp 4 xã Thạnh Hòa</t>
  </si>
  <si>
    <t>ĐT 827B (trung tu)</t>
  </si>
  <si>
    <t>ĐT 827A (đoạn cuối)</t>
  </si>
  <si>
    <t>Trại giống lúa Hòa Phú</t>
  </si>
  <si>
    <t>Trường THPT Thuận Mỹ</t>
  </si>
  <si>
    <t>UBND Châu Thành</t>
  </si>
  <si>
    <t>Hội trường Huyện ủy Châu Thành</t>
  </si>
  <si>
    <t>Hỗ trợ huyện và giao UBND huyện Châu Thành làm cấp quyết định đầu tư</t>
  </si>
  <si>
    <t>Nghĩa trang liệt sỹ liên huyện Châu Thành - Tân Trụ</t>
  </si>
  <si>
    <t>Ban QLDA huyện Châu Thành</t>
  </si>
  <si>
    <t xml:space="preserve"> - Xã Thanh Vĩnh Đông</t>
  </si>
  <si>
    <t>Đài lọc nước ấp Bình Khương xã Thuận mỹ</t>
  </si>
  <si>
    <t>Đài lọc nước ấp 5 xã Phước Tân Hưng</t>
  </si>
  <si>
    <t>Đài lọc nước ấp Cầu Kinh xã An Lục Long</t>
  </si>
  <si>
    <t>Đài lọc nước ấp Tân Long xã Thanh Phú Long</t>
  </si>
  <si>
    <t xml:space="preserve">ĐT 832 </t>
  </si>
  <si>
    <t>ĐT 833 (từ thị trấn đến cuối tuyến )</t>
  </si>
  <si>
    <t>Di tích Vàm Nhật Tảo</t>
  </si>
  <si>
    <t>THPT Bán công Tân Trụ</t>
  </si>
  <si>
    <t>Cải tạo nhà vệ sinh các trường học</t>
  </si>
  <si>
    <t>Đền tưởng niệm liệt sỹ huyện Tân Trụ</t>
  </si>
  <si>
    <t>Ban QLDA huyện Tân Trụ</t>
  </si>
  <si>
    <t>Cống Hai Hợp (ĐT 832, xã Nhựt Ninh)</t>
  </si>
  <si>
    <t>Cống Ba Trưng (Đức Tân)</t>
  </si>
  <si>
    <t>Nhà máy nước TT Tân Trụ cấp nước cho 3 xã vùng hạ: Tân Phước Tây, Nhựt Ninh, Đức Tân (CT chuyển tiếp)</t>
  </si>
  <si>
    <t>Trường Mẫu giáo Mỹ Bình huyện Tân Trụ</t>
  </si>
  <si>
    <t>THPT Rạch Kiến</t>
  </si>
  <si>
    <t>UBND Cần Đước</t>
  </si>
  <si>
    <t>Trụ sở UBND huyện Cần Đước</t>
  </si>
  <si>
    <t>UBND các huyện làm cấp quyết định đầu tư</t>
  </si>
  <si>
    <t>Cải tạo nhà vê sinh các trường học</t>
  </si>
  <si>
    <t>Cống Bến Trễ (kể cả GPMB)</t>
  </si>
  <si>
    <t>Cống thủy lợi rạch Bà Tý  (Long Cang trên ĐT 16)</t>
  </si>
  <si>
    <t>THPT Đông Thạnh</t>
  </si>
  <si>
    <t>Nghĩa trang liệt sỹ H.Cần Guộc</t>
  </si>
  <si>
    <t>Ban QLDA huyện Cần Giuộc</t>
  </si>
  <si>
    <t>Các huyện</t>
  </si>
  <si>
    <t>Cụm trạm thú y, khuyến nông, bảo vệ thực vật huyện Cần Giuộc</t>
  </si>
  <si>
    <t>Vốn đối ứng ODA (ĐT 835B)</t>
  </si>
  <si>
    <t>Kênh Rạch Chanh - Trị Yên</t>
  </si>
  <si>
    <t>Đê Ông Hiếu</t>
  </si>
  <si>
    <t>Đền bù sạt lỡ cống Trị Yên</t>
  </si>
  <si>
    <t xml:space="preserve"> - Xã Tân Tập</t>
  </si>
  <si>
    <t xml:space="preserve"> - Xã Phước Vĩnh Đông</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</si>
</sst>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
    <numFmt numFmtId="168" formatCode="#,##0.000"/>
    <numFmt numFmtId="169" formatCode="[&lt;=9999999][$-1000000]###\-####;[$-1000000]\(#\)\ ###\-####"/>
    <numFmt numFmtId="170" formatCode="#.000"/>
    <numFmt numFmtId="171" formatCode="#"/>
    <numFmt numFmtId="172" formatCode="0.000"/>
    <numFmt numFmtId="173" formatCode="_(* #,##0.0_);_(* \(#,##0.0\);_(* &quot;-&quot;?_);_(@_)"/>
    <numFmt numFmtId="174" formatCode="#,##0.00;[Red]#,##0.00"/>
  </numFmts>
  <fonts count="54">
    <font>
      <sz val="12"/>
      <name val="Times New Roman"/>
      <family val="0"/>
    </font>
    <font>
      <b/>
      <sz val="14"/>
      <name val="Times New Roman"/>
      <family val="1"/>
    </font>
    <font>
      <sz val="14"/>
      <name val="Times New Roman"/>
      <family val="1"/>
    </font>
    <font>
      <b/>
      <sz val="15"/>
      <name val="Times New Roman"/>
      <family val="1"/>
    </font>
    <font>
      <b/>
      <sz val="17"/>
      <name val="Times New Roman"/>
      <family val="1"/>
    </font>
    <font>
      <i/>
      <sz val="13"/>
      <name val="Times New Roman"/>
      <family val="1"/>
    </font>
    <font>
      <sz val="12"/>
      <name val="VNI-Times"/>
      <family val="0"/>
    </font>
    <font>
      <i/>
      <sz val="12"/>
      <name val="Times New Roman"/>
      <family val="1"/>
    </font>
    <font>
      <b/>
      <sz val="12"/>
      <name val="Times New Roman"/>
      <family val="1"/>
    </font>
    <font>
      <b/>
      <i/>
      <sz val="12"/>
      <name val="Times New Roman"/>
      <family val="1"/>
    </font>
    <font>
      <i/>
      <sz val="14"/>
      <name val="Times New Roman"/>
      <family val="1"/>
    </font>
    <font>
      <sz val="13"/>
      <name val="Times New Roman"/>
      <family val="1"/>
    </font>
    <font>
      <b/>
      <sz val="13"/>
      <name val="Times New Roman"/>
      <family val="1"/>
    </font>
    <font>
      <b/>
      <sz val="11"/>
      <name val="Times New Roman"/>
      <family val="1"/>
    </font>
    <font>
      <u val="single"/>
      <sz val="13"/>
      <name val="Times New Roman"/>
      <family val="1"/>
    </font>
    <font>
      <b/>
      <u val="single"/>
      <sz val="13"/>
      <name val="Times New Roman"/>
      <family val="1"/>
    </font>
    <font>
      <u val="single"/>
      <sz val="14"/>
      <name val="Times New Roman"/>
      <family val="1"/>
    </font>
    <font>
      <b/>
      <i/>
      <sz val="13"/>
      <name val="Times New Roman"/>
      <family val="1"/>
    </font>
    <font>
      <sz val="11"/>
      <color indexed="9"/>
      <name val="Times New Roman"/>
      <family val="1"/>
    </font>
    <font>
      <sz val="11"/>
      <name val="Times New Roman"/>
      <family val="1"/>
    </font>
    <font>
      <sz val="8"/>
      <name val="Times New Roman"/>
      <family val="1"/>
    </font>
    <font>
      <i/>
      <sz val="11"/>
      <name val="Times New Roman"/>
      <family val="1"/>
    </font>
    <font>
      <i/>
      <sz val="10"/>
      <name val="Times New Roman"/>
      <family val="1"/>
    </font>
    <font>
      <sz val="10"/>
      <name val="VNI-Times"/>
      <family val="0"/>
    </font>
    <font>
      <sz val="10"/>
      <name val="Times New Roman"/>
      <family val="0"/>
    </font>
    <font>
      <b/>
      <i/>
      <sz val="14"/>
      <name val="Times New Roman"/>
      <family val="1"/>
    </font>
    <font>
      <sz val="13"/>
      <color indexed="8"/>
      <name val="Times New Roman"/>
      <family val="1"/>
    </font>
    <font>
      <b/>
      <sz val="11"/>
      <color indexed="9"/>
      <name val="Times New Roman"/>
      <family val="1"/>
    </font>
    <font>
      <b/>
      <i/>
      <u val="single"/>
      <sz val="12"/>
      <name val="Times New Roman"/>
      <family val="1"/>
    </font>
    <font>
      <b/>
      <i/>
      <u val="single"/>
      <sz val="14"/>
      <name val="Times New Roman"/>
      <family val="1"/>
    </font>
    <font>
      <i/>
      <sz val="11"/>
      <color indexed="8"/>
      <name val="Calibri"/>
      <family val="2"/>
    </font>
    <font>
      <sz val="11"/>
      <color indexed="8"/>
      <name val="Times New Roman"/>
      <family val="1"/>
    </font>
    <font>
      <b/>
      <sz val="11"/>
      <color indexed="12"/>
      <name val="Times New Roman"/>
      <family val="1"/>
    </font>
    <font>
      <b/>
      <sz val="10"/>
      <color indexed="12"/>
      <name val="Times New Roman"/>
      <family val="1"/>
    </font>
    <font>
      <b/>
      <sz val="10"/>
      <name val="Times New Roman"/>
      <family val="1"/>
    </font>
    <font>
      <sz val="12"/>
      <color indexed="12"/>
      <name val="Times New Roman"/>
      <family val="1"/>
    </font>
    <font>
      <sz val="11"/>
      <color indexed="12"/>
      <name val="Times New Roman"/>
      <family val="1"/>
    </font>
    <font>
      <b/>
      <sz val="12"/>
      <color indexed="12"/>
      <name val="Times New Roman"/>
      <family val="1"/>
    </font>
    <font>
      <sz val="12"/>
      <color indexed="56"/>
      <name val="Times New Roman"/>
      <family val="1"/>
    </font>
    <font>
      <b/>
      <sz val="8"/>
      <name val="Tahoma"/>
      <family val="2"/>
    </font>
    <font>
      <sz val="8"/>
      <name val="Tahoma"/>
      <family val="2"/>
    </font>
    <font>
      <b/>
      <i/>
      <sz val="12"/>
      <color indexed="12"/>
      <name val="Times New Roman"/>
      <family val="1"/>
    </font>
    <font>
      <b/>
      <sz val="12"/>
      <color indexed="12"/>
      <name val="VNI-Times"/>
      <family val="0"/>
    </font>
    <font>
      <i/>
      <sz val="12"/>
      <color indexed="12"/>
      <name val="Times New Roman"/>
      <family val="1"/>
    </font>
    <font>
      <b/>
      <sz val="13"/>
      <color indexed="8"/>
      <name val="Times New Roman"/>
      <family val="1"/>
    </font>
    <font>
      <b/>
      <i/>
      <sz val="13"/>
      <color indexed="8"/>
      <name val="Times New Roman"/>
      <family val="1"/>
    </font>
    <font>
      <b/>
      <i/>
      <sz val="11"/>
      <color indexed="12"/>
      <name val="Times New Roman"/>
      <family val="1"/>
    </font>
    <font>
      <b/>
      <i/>
      <sz val="10"/>
      <name val="Times New Roman"/>
      <family val="1"/>
    </font>
    <font>
      <sz val="9"/>
      <color indexed="12"/>
      <name val="Times New Roman"/>
      <family val="1"/>
    </font>
    <font>
      <sz val="10"/>
      <color indexed="12"/>
      <name val="Times New Roman"/>
      <family val="1"/>
    </font>
    <font>
      <b/>
      <u val="single"/>
      <sz val="12"/>
      <name val="Times New Roman"/>
      <family val="1"/>
    </font>
    <font>
      <i/>
      <sz val="11"/>
      <color indexed="12"/>
      <name val="Times New Roman"/>
      <family val="1"/>
    </font>
    <font>
      <b/>
      <sz val="12"/>
      <name val="VNI-Times"/>
      <family val="0"/>
    </font>
    <font>
      <b/>
      <sz val="8"/>
      <name val="Times New Roman"/>
      <family val="2"/>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38">
    <border>
      <left/>
      <right/>
      <top/>
      <bottom/>
      <diagonal/>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style="medium"/>
      <right style="medium"/>
      <top>
        <color indexed="63"/>
      </top>
      <bottom style="medium"/>
    </border>
    <border>
      <left style="medium"/>
      <right style="medium"/>
      <top style="medium"/>
      <bottom>
        <color indexed="63"/>
      </bottom>
    </border>
    <border>
      <left style="medium"/>
      <right style="medium"/>
      <top style="medium"/>
      <bottom style="hair"/>
    </border>
    <border>
      <left style="medium"/>
      <right style="medium"/>
      <top style="hair"/>
      <bottom style="hair"/>
    </border>
    <border>
      <left style="medium"/>
      <right style="medium"/>
      <top style="hair"/>
      <bottom style="medium"/>
    </border>
    <border>
      <left style="thin"/>
      <right style="thin"/>
      <top style="thin"/>
      <bottom style="thin"/>
    </border>
    <border>
      <left style="thin"/>
      <right style="thin"/>
      <top style="hair"/>
      <bottom>
        <color indexed="63"/>
      </bottom>
    </border>
    <border>
      <left style="medium"/>
      <right style="thin"/>
      <top style="hair"/>
      <bottom>
        <color indexed="63"/>
      </bottom>
    </border>
    <border>
      <left style="medium"/>
      <right style="thin"/>
      <top>
        <color indexed="63"/>
      </top>
      <bottom style="medium"/>
    </border>
    <border>
      <left>
        <color indexed="63"/>
      </left>
      <right style="thin"/>
      <top style="hair"/>
      <bottom style="mediu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hair"/>
    </border>
    <border>
      <left style="medium"/>
      <right style="thin"/>
      <top style="hair"/>
      <bottom style="thin"/>
    </border>
    <border>
      <left style="thin"/>
      <right style="thin"/>
      <top style="medium"/>
      <bottom style="hair"/>
    </border>
    <border>
      <left style="thin"/>
      <right style="thin"/>
      <top style="hair"/>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style="medium"/>
      <top style="medium"/>
      <bottom style="hair"/>
    </border>
    <border>
      <left style="thin"/>
      <right style="medium"/>
      <top style="hair"/>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0" fontId="6" fillId="0" borderId="0">
      <alignment/>
      <protection/>
    </xf>
    <xf numFmtId="0" fontId="6" fillId="0" borderId="0">
      <alignment/>
      <protection/>
    </xf>
    <xf numFmtId="0" fontId="23" fillId="0" borderId="0">
      <alignment/>
      <protection/>
    </xf>
    <xf numFmtId="0" fontId="2" fillId="0" borderId="0">
      <alignment/>
      <protection/>
    </xf>
    <xf numFmtId="0" fontId="24" fillId="0" borderId="0">
      <alignment/>
      <protection/>
    </xf>
    <xf numFmtId="9" fontId="0" fillId="0" borderId="0" applyFont="0" applyFill="0" applyBorder="0" applyAlignment="0" applyProtection="0"/>
  </cellStyleXfs>
  <cellXfs count="334">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1" fillId="0" borderId="0" xfId="0" applyFont="1" applyAlignment="1">
      <alignment/>
    </xf>
    <xf numFmtId="0" fontId="1" fillId="0" borderId="0" xfId="0" applyFont="1" applyAlignment="1">
      <alignment horizontal="right"/>
    </xf>
    <xf numFmtId="0" fontId="1" fillId="0" borderId="1" xfId="0" applyFont="1" applyBorder="1" applyAlignment="1">
      <alignment horizontal="center"/>
    </xf>
    <xf numFmtId="0" fontId="1" fillId="0" borderId="2" xfId="0" applyFont="1" applyBorder="1" applyAlignment="1">
      <alignment/>
    </xf>
    <xf numFmtId="0" fontId="1" fillId="0" borderId="2" xfId="0" applyFont="1" applyBorder="1" applyAlignment="1">
      <alignment horizontal="center"/>
    </xf>
    <xf numFmtId="0" fontId="1" fillId="0" borderId="3" xfId="0" applyFont="1" applyBorder="1" applyAlignment="1">
      <alignment/>
    </xf>
    <xf numFmtId="0" fontId="2" fillId="0" borderId="2" xfId="0" applyFont="1" applyBorder="1" applyAlignment="1">
      <alignment/>
    </xf>
    <xf numFmtId="0" fontId="2" fillId="0" borderId="2" xfId="0" applyFont="1" applyBorder="1" applyAlignment="1">
      <alignment horizontal="center"/>
    </xf>
    <xf numFmtId="3" fontId="2" fillId="0" borderId="3" xfId="0" applyNumberFormat="1" applyFont="1" applyBorder="1" applyAlignment="1">
      <alignment/>
    </xf>
    <xf numFmtId="0" fontId="2" fillId="0" borderId="3" xfId="0" applyFont="1" applyBorder="1" applyAlignment="1">
      <alignment/>
    </xf>
    <xf numFmtId="0" fontId="2" fillId="0" borderId="1"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xf>
    <xf numFmtId="0" fontId="2" fillId="0" borderId="5" xfId="0" applyFont="1" applyBorder="1" applyAlignment="1">
      <alignment horizontal="center"/>
    </xf>
    <xf numFmtId="0" fontId="2" fillId="0" borderId="6" xfId="0" applyFont="1" applyBorder="1" applyAlignment="1">
      <alignment/>
    </xf>
    <xf numFmtId="0" fontId="1" fillId="0" borderId="7" xfId="0" applyFont="1" applyBorder="1" applyAlignment="1">
      <alignment horizontal="center"/>
    </xf>
    <xf numFmtId="0" fontId="1" fillId="0" borderId="8" xfId="0" applyFont="1" applyBorder="1" applyAlignment="1">
      <alignment horizontal="center"/>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1" fontId="2" fillId="0" borderId="3" xfId="0" applyNumberFormat="1" applyFont="1" applyBorder="1" applyAlignment="1">
      <alignment/>
    </xf>
    <xf numFmtId="165" fontId="2" fillId="0" borderId="3" xfId="15" applyNumberFormat="1" applyFont="1" applyBorder="1" applyAlignment="1">
      <alignment/>
    </xf>
    <xf numFmtId="165" fontId="2" fillId="0" borderId="3" xfId="0" applyNumberFormat="1" applyFont="1" applyBorder="1" applyAlignment="1">
      <alignment/>
    </xf>
    <xf numFmtId="3" fontId="2" fillId="0" borderId="3" xfId="0" applyNumberFormat="1" applyFont="1" applyBorder="1" applyAlignment="1">
      <alignment horizontal="right"/>
    </xf>
    <xf numFmtId="3" fontId="2" fillId="0" borderId="3" xfId="15" applyNumberFormat="1" applyFont="1" applyBorder="1" applyAlignment="1">
      <alignment horizontal="right"/>
    </xf>
    <xf numFmtId="3" fontId="2" fillId="0" borderId="3" xfId="15" applyNumberFormat="1" applyFont="1" applyBorder="1" applyAlignment="1">
      <alignment/>
    </xf>
    <xf numFmtId="0" fontId="0" fillId="0" borderId="0" xfId="19" applyFont="1" applyFill="1" applyAlignment="1">
      <alignment horizontal="center" vertical="top" wrapText="1"/>
      <protection/>
    </xf>
    <xf numFmtId="0" fontId="0" fillId="0" borderId="0" xfId="19" applyFont="1" applyFill="1" applyAlignment="1">
      <alignment vertical="top" wrapText="1"/>
      <protection/>
    </xf>
    <xf numFmtId="0" fontId="2" fillId="0" borderId="0" xfId="19" applyFont="1" applyFill="1" applyAlignment="1">
      <alignment vertical="top" wrapText="1"/>
      <protection/>
    </xf>
    <xf numFmtId="0" fontId="0" fillId="0" borderId="0" xfId="0" applyFont="1" applyFill="1" applyAlignment="1">
      <alignment horizontal="center" vertical="top" wrapText="1"/>
    </xf>
    <xf numFmtId="0" fontId="8" fillId="0" borderId="0" xfId="0" applyFont="1" applyFill="1" applyAlignment="1">
      <alignment horizontal="center" vertical="top" wrapText="1"/>
    </xf>
    <xf numFmtId="169" fontId="0" fillId="0" borderId="0" xfId="19" applyNumberFormat="1" applyFont="1" applyFill="1" applyAlignment="1">
      <alignment vertical="top" wrapText="1"/>
      <protection/>
    </xf>
    <xf numFmtId="0" fontId="7" fillId="0" borderId="0" xfId="19" applyFont="1" applyFill="1" applyAlignment="1">
      <alignment horizontal="center" vertical="top" wrapText="1"/>
      <protection/>
    </xf>
    <xf numFmtId="0" fontId="9" fillId="0" borderId="0" xfId="19" applyFont="1" applyFill="1" applyAlignment="1">
      <alignment horizontal="center" vertical="top" wrapText="1"/>
      <protection/>
    </xf>
    <xf numFmtId="0" fontId="2" fillId="0" borderId="0" xfId="0" applyFont="1" applyFill="1" applyAlignment="1">
      <alignment horizontal="center" vertical="top"/>
    </xf>
    <xf numFmtId="0" fontId="10" fillId="0" borderId="13" xfId="0" applyFont="1" applyFill="1" applyBorder="1" applyAlignment="1">
      <alignment horizontal="right"/>
    </xf>
    <xf numFmtId="0" fontId="2" fillId="0" borderId="0" xfId="19" applyFont="1" applyFill="1" applyAlignment="1">
      <alignment vertical="center" wrapText="1"/>
      <protection/>
    </xf>
    <xf numFmtId="3" fontId="12" fillId="0" borderId="14" xfId="19" applyNumberFormat="1" applyFont="1" applyFill="1" applyBorder="1" applyAlignment="1">
      <alignment horizontal="center" vertical="center" wrapText="1"/>
      <protection/>
    </xf>
    <xf numFmtId="3" fontId="13" fillId="0" borderId="14" xfId="19" applyNumberFormat="1" applyFont="1" applyFill="1" applyBorder="1" applyAlignment="1">
      <alignment horizontal="center" vertical="center" wrapText="1"/>
      <protection/>
    </xf>
    <xf numFmtId="0" fontId="2" fillId="0" borderId="0" xfId="19" applyFont="1" applyFill="1" applyAlignment="1">
      <alignment horizontal="center" vertical="center" wrapText="1"/>
      <protection/>
    </xf>
    <xf numFmtId="171" fontId="11" fillId="0" borderId="15" xfId="19" applyNumberFormat="1" applyFont="1" applyFill="1" applyBorder="1" applyAlignment="1">
      <alignment horizontal="center" vertical="top" wrapText="1"/>
      <protection/>
    </xf>
    <xf numFmtId="171" fontId="12" fillId="0" borderId="15" xfId="19" applyNumberFormat="1" applyFont="1" applyFill="1" applyBorder="1" applyAlignment="1">
      <alignment horizontal="center" vertical="top" wrapText="1"/>
      <protection/>
    </xf>
    <xf numFmtId="0" fontId="2" fillId="0" borderId="0" xfId="19" applyFont="1" applyFill="1" applyAlignment="1">
      <alignment horizontal="center" vertical="top" wrapText="1"/>
      <protection/>
    </xf>
    <xf numFmtId="170" fontId="14" fillId="0" borderId="16" xfId="19" applyNumberFormat="1" applyFont="1" applyFill="1" applyBorder="1" applyAlignment="1">
      <alignment horizontal="center" vertical="top" wrapText="1"/>
      <protection/>
    </xf>
    <xf numFmtId="170" fontId="15" fillId="0" borderId="16" xfId="19" applyNumberFormat="1" applyFont="1" applyFill="1" applyBorder="1" applyAlignment="1">
      <alignment horizontal="center" vertical="top" wrapText="1"/>
      <protection/>
    </xf>
    <xf numFmtId="3" fontId="15" fillId="0" borderId="16" xfId="15" applyNumberFormat="1" applyFont="1" applyFill="1" applyBorder="1" applyAlignment="1">
      <alignment horizontal="right" vertical="top" wrapText="1"/>
    </xf>
    <xf numFmtId="165" fontId="15" fillId="0" borderId="16" xfId="15" applyNumberFormat="1" applyFont="1" applyFill="1" applyBorder="1" applyAlignment="1">
      <alignment horizontal="right" vertical="top" wrapText="1"/>
    </xf>
    <xf numFmtId="3" fontId="15" fillId="0" borderId="16" xfId="19" applyNumberFormat="1" applyFont="1" applyFill="1" applyBorder="1" applyAlignment="1">
      <alignment horizontal="center" vertical="top" wrapText="1"/>
      <protection/>
    </xf>
    <xf numFmtId="0" fontId="16" fillId="0" borderId="0" xfId="19" applyFont="1" applyFill="1" applyAlignment="1">
      <alignment horizontal="center" vertical="top" wrapText="1"/>
      <protection/>
    </xf>
    <xf numFmtId="1" fontId="12" fillId="0" borderId="17" xfId="0" applyNumberFormat="1" applyFont="1" applyFill="1" applyBorder="1" applyAlignment="1">
      <alignment horizontal="center" vertical="center" wrapText="1"/>
    </xf>
    <xf numFmtId="1" fontId="12" fillId="0" borderId="17" xfId="0" applyNumberFormat="1" applyFont="1" applyFill="1" applyBorder="1" applyAlignment="1">
      <alignment horizontal="left" vertical="center" wrapText="1"/>
    </xf>
    <xf numFmtId="165" fontId="12" fillId="0" borderId="17" xfId="15" applyNumberFormat="1" applyFont="1" applyFill="1" applyBorder="1" applyAlignment="1">
      <alignment horizontal="right" vertical="center" wrapText="1"/>
    </xf>
    <xf numFmtId="165" fontId="11" fillId="0" borderId="17" xfId="15" applyNumberFormat="1" applyFont="1" applyFill="1" applyBorder="1" applyAlignment="1">
      <alignment horizontal="center" vertical="center" wrapText="1"/>
    </xf>
    <xf numFmtId="0" fontId="1" fillId="0" borderId="0" xfId="19" applyFont="1" applyFill="1" applyAlignment="1">
      <alignment vertical="top" wrapText="1"/>
      <protection/>
    </xf>
    <xf numFmtId="1" fontId="17" fillId="0" borderId="17" xfId="0" applyNumberFormat="1" applyFont="1" applyFill="1" applyBorder="1" applyAlignment="1">
      <alignment horizontal="center" vertical="center" wrapText="1"/>
    </xf>
    <xf numFmtId="1" fontId="17" fillId="0" borderId="17" xfId="0" applyNumberFormat="1" applyFont="1" applyFill="1" applyBorder="1" applyAlignment="1">
      <alignment horizontal="left" vertical="center" wrapText="1"/>
    </xf>
    <xf numFmtId="165" fontId="17" fillId="0" borderId="17" xfId="15" applyNumberFormat="1" applyFont="1" applyFill="1" applyBorder="1" applyAlignment="1">
      <alignment horizontal="right" vertical="center" wrapText="1"/>
    </xf>
    <xf numFmtId="3" fontId="18" fillId="0" borderId="17" xfId="0" applyNumberFormat="1" applyFont="1" applyFill="1" applyBorder="1" applyAlignment="1">
      <alignment horizontal="center" vertical="center" wrapText="1"/>
    </xf>
    <xf numFmtId="1" fontId="11" fillId="0" borderId="17" xfId="0" applyNumberFormat="1" applyFont="1" applyFill="1" applyBorder="1" applyAlignment="1">
      <alignment horizontal="center" vertical="center" wrapText="1"/>
    </xf>
    <xf numFmtId="1" fontId="11" fillId="0" borderId="17" xfId="0" applyNumberFormat="1" applyFont="1" applyFill="1" applyBorder="1" applyAlignment="1">
      <alignment vertical="center" wrapText="1"/>
    </xf>
    <xf numFmtId="165" fontId="11" fillId="0" borderId="17" xfId="15" applyNumberFormat="1" applyFont="1" applyFill="1" applyBorder="1" applyAlignment="1">
      <alignment horizontal="right" vertical="center" wrapText="1"/>
    </xf>
    <xf numFmtId="3" fontId="19" fillId="0" borderId="17" xfId="0" applyNumberFormat="1" applyFont="1" applyFill="1" applyBorder="1" applyAlignment="1">
      <alignment horizontal="center" vertical="center" wrapText="1"/>
    </xf>
    <xf numFmtId="1" fontId="20" fillId="0" borderId="17" xfId="0" applyNumberFormat="1" applyFont="1" applyFill="1" applyBorder="1" applyAlignment="1">
      <alignment horizontal="center" vertical="center" wrapText="1"/>
    </xf>
    <xf numFmtId="1" fontId="5" fillId="0" borderId="17" xfId="0" applyNumberFormat="1" applyFont="1" applyFill="1" applyBorder="1" applyAlignment="1">
      <alignment horizontal="center" vertical="center" wrapText="1"/>
    </xf>
    <xf numFmtId="1" fontId="5" fillId="0" borderId="17" xfId="0" applyNumberFormat="1" applyFont="1" applyFill="1" applyBorder="1" applyAlignment="1">
      <alignment vertical="center" wrapText="1"/>
    </xf>
    <xf numFmtId="165" fontId="5" fillId="0" borderId="17" xfId="15" applyNumberFormat="1" applyFont="1" applyFill="1" applyBorder="1" applyAlignment="1">
      <alignment horizontal="right" vertical="center" wrapText="1"/>
    </xf>
    <xf numFmtId="3" fontId="21" fillId="0" borderId="17" xfId="0" applyNumberFormat="1" applyFont="1" applyFill="1" applyBorder="1" applyAlignment="1">
      <alignment horizontal="center" vertical="center" wrapText="1"/>
    </xf>
    <xf numFmtId="0" fontId="10" fillId="0" borderId="0" xfId="19" applyFont="1" applyFill="1" applyAlignment="1">
      <alignment vertical="top" wrapText="1"/>
      <protection/>
    </xf>
    <xf numFmtId="1" fontId="21" fillId="0" borderId="17" xfId="0" applyNumberFormat="1" applyFont="1" applyFill="1" applyBorder="1" applyAlignment="1">
      <alignment horizontal="center" vertical="center" wrapText="1"/>
    </xf>
    <xf numFmtId="165" fontId="19" fillId="0" borderId="17" xfId="15" applyNumberFormat="1" applyFont="1" applyFill="1" applyBorder="1" applyAlignment="1">
      <alignment horizontal="center" vertical="center" wrapText="1"/>
    </xf>
    <xf numFmtId="166" fontId="5" fillId="0" borderId="17" xfId="0" applyNumberFormat="1" applyFont="1" applyFill="1" applyBorder="1" applyAlignment="1">
      <alignment horizontal="center" vertical="center" wrapText="1"/>
    </xf>
    <xf numFmtId="1" fontId="22" fillId="0" borderId="17" xfId="0" applyNumberFormat="1" applyFont="1" applyFill="1" applyBorder="1" applyAlignment="1">
      <alignment horizontal="center" vertical="center" wrapText="1"/>
    </xf>
    <xf numFmtId="3" fontId="18" fillId="0" borderId="17" xfId="15" applyNumberFormat="1" applyFont="1" applyFill="1" applyBorder="1" applyAlignment="1">
      <alignment horizontal="center" vertical="center" wrapText="1"/>
    </xf>
    <xf numFmtId="0" fontId="11" fillId="0" borderId="17" xfId="0" applyFont="1" applyFill="1" applyBorder="1" applyAlignment="1">
      <alignment horizontal="center" vertical="center" wrapText="1"/>
    </xf>
    <xf numFmtId="1" fontId="11" fillId="0" borderId="17" xfId="0" applyNumberFormat="1" applyFont="1" applyFill="1" applyBorder="1" applyAlignment="1">
      <alignment horizontal="left" vertical="center" wrapText="1"/>
    </xf>
    <xf numFmtId="0" fontId="11" fillId="0" borderId="17" xfId="0" applyFont="1" applyFill="1" applyBorder="1" applyAlignment="1">
      <alignment horizontal="right" vertical="center" wrapText="1"/>
    </xf>
    <xf numFmtId="3" fontId="19" fillId="0" borderId="17" xfId="15" applyNumberFormat="1" applyFont="1" applyFill="1" applyBorder="1" applyAlignment="1">
      <alignment horizontal="center" vertical="center" wrapText="1"/>
    </xf>
    <xf numFmtId="0" fontId="2" fillId="0" borderId="0" xfId="0" applyFont="1" applyFill="1" applyAlignment="1">
      <alignment/>
    </xf>
    <xf numFmtId="3" fontId="17" fillId="0" borderId="17" xfId="0" applyNumberFormat="1" applyFont="1" applyFill="1" applyBorder="1" applyAlignment="1">
      <alignment horizontal="right" vertical="center" wrapText="1"/>
    </xf>
    <xf numFmtId="3" fontId="12" fillId="0" borderId="17" xfId="15" applyNumberFormat="1" applyFont="1" applyFill="1" applyBorder="1" applyAlignment="1">
      <alignment horizontal="right" vertical="center" wrapText="1"/>
    </xf>
    <xf numFmtId="165" fontId="13" fillId="0" borderId="17" xfId="15" applyNumberFormat="1" applyFont="1" applyFill="1" applyBorder="1" applyAlignment="1">
      <alignment horizontal="center" vertical="center" wrapText="1"/>
    </xf>
    <xf numFmtId="3" fontId="0" fillId="0" borderId="17" xfId="0" applyNumberFormat="1" applyFont="1" applyFill="1" applyBorder="1" applyAlignment="1">
      <alignment horizontal="center" vertical="center" wrapText="1"/>
    </xf>
    <xf numFmtId="3" fontId="0" fillId="0" borderId="17" xfId="0" applyNumberFormat="1" applyFont="1" applyFill="1" applyBorder="1" applyAlignment="1">
      <alignment vertical="center" wrapText="1"/>
    </xf>
    <xf numFmtId="3" fontId="11" fillId="0" borderId="17" xfId="15" applyNumberFormat="1" applyFont="1" applyFill="1" applyBorder="1" applyAlignment="1">
      <alignment horizontal="right" vertical="center" wrapText="1"/>
    </xf>
    <xf numFmtId="0" fontId="0" fillId="0" borderId="17" xfId="0" applyFont="1" applyFill="1" applyBorder="1" applyAlignment="1">
      <alignment horizontal="center" vertical="center" wrapText="1"/>
    </xf>
    <xf numFmtId="3" fontId="8" fillId="0" borderId="17" xfId="0" applyNumberFormat="1" applyFont="1" applyFill="1" applyBorder="1" applyAlignment="1">
      <alignment horizontal="center" vertical="center" wrapText="1"/>
    </xf>
    <xf numFmtId="172" fontId="0" fillId="0" borderId="17" xfId="0" applyNumberFormat="1" applyFont="1" applyFill="1" applyBorder="1" applyAlignment="1">
      <alignment horizontal="center" vertical="center" wrapText="1"/>
    </xf>
    <xf numFmtId="0" fontId="0" fillId="0" borderId="17" xfId="0" applyFont="1" applyFill="1" applyBorder="1" applyAlignment="1">
      <alignment vertical="center" wrapText="1"/>
    </xf>
    <xf numFmtId="0" fontId="9" fillId="0" borderId="17" xfId="0" applyFont="1" applyFill="1" applyBorder="1" applyAlignment="1">
      <alignment horizontal="center" vertical="center" wrapText="1"/>
    </xf>
    <xf numFmtId="3" fontId="8" fillId="0" borderId="17" xfId="0" applyNumberFormat="1" applyFont="1" applyFill="1" applyBorder="1" applyAlignment="1">
      <alignment vertical="center" wrapText="1"/>
    </xf>
    <xf numFmtId="172" fontId="8" fillId="0" borderId="17" xfId="0" applyNumberFormat="1" applyFont="1" applyFill="1" applyBorder="1" applyAlignment="1">
      <alignment horizontal="center" vertical="center" wrapText="1"/>
    </xf>
    <xf numFmtId="3" fontId="8" fillId="0" borderId="17" xfId="0" applyNumberFormat="1" applyFont="1" applyBorder="1" applyAlignment="1">
      <alignment horizontal="center" vertical="center" wrapText="1"/>
    </xf>
    <xf numFmtId="3" fontId="8" fillId="0" borderId="17" xfId="0" applyNumberFormat="1" applyFont="1" applyBorder="1" applyAlignment="1">
      <alignment vertical="center" wrapText="1"/>
    </xf>
    <xf numFmtId="3" fontId="8" fillId="0" borderId="17" xfId="22" applyNumberFormat="1" applyFont="1" applyFill="1" applyBorder="1" applyAlignment="1">
      <alignment vertical="center" wrapText="1"/>
      <protection/>
    </xf>
    <xf numFmtId="168" fontId="0" fillId="0" borderId="17" xfId="24" applyNumberFormat="1" applyFont="1" applyFill="1" applyBorder="1" applyAlignment="1">
      <alignment horizontal="center" vertical="center" wrapText="1"/>
      <protection/>
    </xf>
    <xf numFmtId="3" fontId="0" fillId="0" borderId="17" xfId="22" applyNumberFormat="1" applyFont="1" applyFill="1" applyBorder="1" applyAlignment="1">
      <alignment vertical="center" wrapText="1"/>
      <protection/>
    </xf>
    <xf numFmtId="3" fontId="0" fillId="0" borderId="17" xfId="0" applyNumberFormat="1" applyFont="1" applyFill="1" applyBorder="1" applyAlignment="1">
      <alignment horizontal="right" vertical="center" wrapText="1"/>
    </xf>
    <xf numFmtId="172" fontId="0" fillId="0" borderId="17" xfId="24" applyNumberFormat="1" applyFont="1" applyFill="1" applyBorder="1" applyAlignment="1">
      <alignment horizontal="center" vertical="center" wrapText="1"/>
      <protection/>
    </xf>
    <xf numFmtId="3" fontId="0" fillId="0" borderId="17" xfId="0" applyNumberFormat="1" applyFont="1" applyBorder="1" applyAlignment="1">
      <alignment vertical="center" wrapText="1"/>
    </xf>
    <xf numFmtId="172" fontId="0" fillId="0" borderId="17" xfId="0" applyNumberFormat="1" applyFont="1" applyFill="1" applyBorder="1" applyAlignment="1">
      <alignment vertical="center" wrapText="1"/>
    </xf>
    <xf numFmtId="165" fontId="18" fillId="0" borderId="17" xfId="15" applyNumberFormat="1" applyFont="1" applyFill="1" applyBorder="1" applyAlignment="1">
      <alignment horizontal="center" vertical="center" wrapText="1"/>
    </xf>
    <xf numFmtId="0" fontId="7" fillId="0" borderId="17" xfId="0" applyFont="1" applyBorder="1" applyAlignment="1">
      <alignment horizontal="center" vertical="center" wrapText="1"/>
    </xf>
    <xf numFmtId="165" fontId="7" fillId="0" borderId="17" xfId="0" applyNumberFormat="1" applyFont="1" applyBorder="1" applyAlignment="1">
      <alignment vertical="center" wrapText="1"/>
    </xf>
    <xf numFmtId="165" fontId="21" fillId="0" borderId="17" xfId="15" applyNumberFormat="1" applyFont="1" applyFill="1" applyBorder="1" applyAlignment="1">
      <alignment horizontal="center" vertical="center" wrapText="1"/>
    </xf>
    <xf numFmtId="0" fontId="25" fillId="0" borderId="0" xfId="19" applyFont="1" applyFill="1" applyAlignment="1">
      <alignment vertical="top" wrapText="1"/>
      <protection/>
    </xf>
    <xf numFmtId="41" fontId="7" fillId="0" borderId="17" xfId="0" applyNumberFormat="1" applyFont="1" applyBorder="1" applyAlignment="1">
      <alignment vertical="center" wrapText="1"/>
    </xf>
    <xf numFmtId="1" fontId="17" fillId="0" borderId="17" xfId="0" applyNumberFormat="1" applyFont="1" applyFill="1" applyBorder="1" applyAlignment="1">
      <alignment vertical="center" wrapText="1"/>
    </xf>
    <xf numFmtId="3" fontId="21" fillId="0" borderId="17" xfId="15" applyNumberFormat="1" applyFont="1" applyFill="1" applyBorder="1" applyAlignment="1">
      <alignment horizontal="center" vertical="center" wrapText="1"/>
    </xf>
    <xf numFmtId="1" fontId="26" fillId="0" borderId="17" xfId="0" applyNumberFormat="1" applyFont="1" applyFill="1" applyBorder="1" applyAlignment="1">
      <alignment vertical="center" wrapText="1"/>
    </xf>
    <xf numFmtId="165" fontId="26" fillId="0" borderId="17" xfId="15" applyNumberFormat="1" applyFont="1" applyFill="1" applyBorder="1" applyAlignment="1">
      <alignment horizontal="right" vertical="center" wrapText="1"/>
    </xf>
    <xf numFmtId="1" fontId="5" fillId="0" borderId="17" xfId="0" applyNumberFormat="1" applyFont="1" applyFill="1" applyBorder="1" applyAlignment="1" quotePrefix="1">
      <alignment vertical="center" wrapText="1"/>
    </xf>
    <xf numFmtId="165" fontId="11" fillId="2" borderId="17" xfId="15" applyNumberFormat="1" applyFont="1" applyFill="1" applyBorder="1" applyAlignment="1">
      <alignment horizontal="right" vertical="center" wrapText="1"/>
    </xf>
    <xf numFmtId="49" fontId="11" fillId="0" borderId="17" xfId="0" applyNumberFormat="1" applyFont="1" applyFill="1" applyBorder="1" applyAlignment="1">
      <alignment vertical="center" wrapText="1"/>
    </xf>
    <xf numFmtId="49" fontId="5" fillId="0" borderId="17" xfId="0" applyNumberFormat="1" applyFont="1" applyFill="1" applyBorder="1" applyAlignment="1">
      <alignment vertical="center" wrapText="1"/>
    </xf>
    <xf numFmtId="1" fontId="18" fillId="0" borderId="17" xfId="0" applyNumberFormat="1" applyFont="1" applyFill="1" applyBorder="1" applyAlignment="1">
      <alignment horizontal="center" vertical="center" wrapText="1"/>
    </xf>
    <xf numFmtId="1" fontId="19" fillId="0" borderId="17" xfId="0" applyNumberFormat="1" applyFont="1" applyFill="1" applyBorder="1" applyAlignment="1">
      <alignment horizontal="center" vertical="center" wrapText="1"/>
    </xf>
    <xf numFmtId="49" fontId="17" fillId="0" borderId="17" xfId="0" applyNumberFormat="1" applyFont="1" applyFill="1" applyBorder="1" applyAlignment="1">
      <alignment vertical="center" wrapText="1"/>
    </xf>
    <xf numFmtId="166" fontId="11" fillId="0" borderId="17" xfId="0" applyNumberFormat="1" applyFont="1" applyFill="1" applyBorder="1" applyAlignment="1">
      <alignment horizontal="center" vertical="center" wrapText="1"/>
    </xf>
    <xf numFmtId="43" fontId="2" fillId="0" borderId="0" xfId="15" applyFont="1" applyFill="1" applyAlignment="1">
      <alignment vertical="top" wrapText="1"/>
    </xf>
    <xf numFmtId="170" fontId="12" fillId="0" borderId="17" xfId="19" applyNumberFormat="1" applyFont="1" applyFill="1" applyBorder="1" applyAlignment="1">
      <alignment horizontal="center" vertical="center" wrapText="1"/>
      <protection/>
    </xf>
    <xf numFmtId="170" fontId="12" fillId="0" borderId="17" xfId="19" applyNumberFormat="1" applyFont="1" applyFill="1" applyBorder="1" applyAlignment="1">
      <alignment horizontal="left" vertical="center" wrapText="1"/>
      <protection/>
    </xf>
    <xf numFmtId="165" fontId="27" fillId="0" borderId="17" xfId="15" applyNumberFormat="1" applyFont="1" applyFill="1" applyBorder="1" applyAlignment="1">
      <alignment horizontal="center" vertical="center" wrapText="1"/>
    </xf>
    <xf numFmtId="0" fontId="17" fillId="0" borderId="17" xfId="0" applyFont="1" applyFill="1" applyBorder="1" applyAlignment="1">
      <alignment horizontal="center" vertical="center" wrapText="1"/>
    </xf>
    <xf numFmtId="170" fontId="17" fillId="0" borderId="17" xfId="19" applyNumberFormat="1" applyFont="1" applyFill="1" applyBorder="1" applyAlignment="1">
      <alignment horizontal="left" vertical="center" wrapText="1"/>
      <protection/>
    </xf>
    <xf numFmtId="170" fontId="11" fillId="0" borderId="17" xfId="19" applyNumberFormat="1" applyFont="1" applyFill="1" applyBorder="1" applyAlignment="1">
      <alignment horizontal="left" vertical="center" wrapText="1"/>
      <protection/>
    </xf>
    <xf numFmtId="43" fontId="18" fillId="0" borderId="17" xfId="15" applyNumberFormat="1" applyFont="1" applyFill="1" applyBorder="1" applyAlignment="1">
      <alignment horizontal="center" vertical="center" wrapText="1"/>
    </xf>
    <xf numFmtId="165" fontId="2" fillId="0" borderId="0" xfId="19" applyNumberFormat="1" applyFont="1" applyFill="1" applyAlignment="1">
      <alignment vertical="top" wrapText="1"/>
      <protection/>
    </xf>
    <xf numFmtId="0" fontId="12" fillId="0" borderId="17" xfId="0" applyFont="1" applyFill="1" applyBorder="1" applyAlignment="1">
      <alignment horizontal="center" vertical="center" wrapText="1"/>
    </xf>
    <xf numFmtId="170" fontId="11" fillId="0" borderId="18" xfId="19" applyNumberFormat="1" applyFont="1" applyFill="1" applyBorder="1" applyAlignment="1">
      <alignment horizontal="left" vertical="center" wrapText="1"/>
      <protection/>
    </xf>
    <xf numFmtId="170" fontId="11" fillId="0" borderId="0" xfId="19" applyNumberFormat="1" applyFont="1" applyFill="1" applyBorder="1" applyAlignment="1">
      <alignment horizontal="left" vertical="center"/>
      <protection/>
    </xf>
    <xf numFmtId="0" fontId="2" fillId="0" borderId="0" xfId="19" applyFont="1" applyFill="1" applyBorder="1" applyAlignment="1">
      <alignment vertical="top" wrapText="1"/>
      <protection/>
    </xf>
    <xf numFmtId="0" fontId="0" fillId="0" borderId="0" xfId="0" applyBorder="1" applyAlignment="1">
      <alignment/>
    </xf>
    <xf numFmtId="0" fontId="1" fillId="0" borderId="0" xfId="0" applyFont="1" applyBorder="1" applyAlignment="1">
      <alignment vertical="center" wrapText="1"/>
    </xf>
    <xf numFmtId="0" fontId="0" fillId="0" borderId="0" xfId="0" applyBorder="1" applyAlignment="1">
      <alignment vertical="center" wrapText="1"/>
    </xf>
    <xf numFmtId="0" fontId="19" fillId="0" borderId="0" xfId="0" applyFont="1" applyBorder="1" applyAlignment="1">
      <alignment vertical="center" wrapText="1"/>
    </xf>
    <xf numFmtId="0" fontId="13" fillId="0" borderId="19" xfId="0" applyFont="1" applyBorder="1" applyAlignment="1">
      <alignment horizontal="center" vertical="center" wrapText="1"/>
    </xf>
    <xf numFmtId="0" fontId="13" fillId="0" borderId="19" xfId="0" applyFont="1" applyFill="1" applyBorder="1" applyAlignment="1">
      <alignment horizontal="center" vertical="center" wrapText="1"/>
    </xf>
    <xf numFmtId="0" fontId="0" fillId="0" borderId="19" xfId="0" applyBorder="1" applyAlignment="1">
      <alignment vertical="center" wrapText="1"/>
    </xf>
    <xf numFmtId="0" fontId="28" fillId="0" borderId="19" xfId="0" applyFont="1" applyBorder="1" applyAlignment="1">
      <alignment horizontal="center" vertical="center" wrapText="1"/>
    </xf>
    <xf numFmtId="37" fontId="29" fillId="0" borderId="19" xfId="15" applyNumberFormat="1" applyFont="1" applyBorder="1" applyAlignment="1">
      <alignment vertical="center" wrapText="1"/>
    </xf>
    <xf numFmtId="0" fontId="0" fillId="0" borderId="19" xfId="0" applyBorder="1" applyAlignment="1">
      <alignment/>
    </xf>
    <xf numFmtId="0" fontId="9" fillId="0" borderId="19" xfId="0" applyFont="1" applyBorder="1" applyAlignment="1">
      <alignment horizontal="left" vertical="center" wrapText="1"/>
    </xf>
    <xf numFmtId="0" fontId="0" fillId="0" borderId="19" xfId="0" applyFont="1" applyBorder="1" applyAlignment="1">
      <alignment vertical="center" wrapText="1"/>
    </xf>
    <xf numFmtId="0" fontId="30" fillId="0" borderId="19" xfId="0" applyFont="1" applyBorder="1" applyAlignment="1">
      <alignment horizontal="left" vertical="center" wrapText="1"/>
    </xf>
    <xf numFmtId="173" fontId="7" fillId="0" borderId="19" xfId="0" applyNumberFormat="1" applyFont="1" applyBorder="1" applyAlignment="1">
      <alignment vertical="center" wrapText="1"/>
    </xf>
    <xf numFmtId="173" fontId="30" fillId="0" borderId="19" xfId="0" applyNumberFormat="1" applyFont="1" applyBorder="1" applyAlignment="1">
      <alignment vertical="center" wrapText="1"/>
    </xf>
    <xf numFmtId="173" fontId="30" fillId="0" borderId="19" xfId="0" applyNumberFormat="1" applyFont="1" applyBorder="1" applyAlignment="1">
      <alignment/>
    </xf>
    <xf numFmtId="0" fontId="8" fillId="0" borderId="19" xfId="0" applyFont="1" applyBorder="1" applyAlignment="1">
      <alignment horizontal="left" vertical="center" wrapText="1"/>
    </xf>
    <xf numFmtId="0" fontId="19" fillId="0" borderId="19" xfId="0" applyFont="1" applyBorder="1" applyAlignment="1">
      <alignment vertical="center" wrapText="1"/>
    </xf>
    <xf numFmtId="0" fontId="0" fillId="0" borderId="19" xfId="0" applyBorder="1" applyAlignment="1">
      <alignment horizontal="left" vertical="center" wrapText="1"/>
    </xf>
    <xf numFmtId="3" fontId="0" fillId="0" borderId="19" xfId="0" applyNumberFormat="1" applyFont="1" applyBorder="1" applyAlignment="1">
      <alignment horizontal="left" vertical="center" wrapText="1"/>
    </xf>
    <xf numFmtId="0" fontId="31" fillId="0" borderId="19" xfId="0" applyFont="1" applyBorder="1" applyAlignment="1">
      <alignment horizontal="left" vertical="center" wrapText="1"/>
    </xf>
    <xf numFmtId="0" fontId="0" fillId="0" borderId="19" xfId="0" applyBorder="1" applyAlignment="1">
      <alignment horizontal="left"/>
    </xf>
    <xf numFmtId="0" fontId="0" fillId="0" borderId="19" xfId="0" applyFill="1" applyBorder="1" applyAlignment="1">
      <alignment horizontal="left"/>
    </xf>
    <xf numFmtId="0" fontId="32"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34" fillId="0" borderId="2" xfId="0" applyFont="1" applyFill="1" applyBorder="1" applyAlignment="1">
      <alignment horizontal="center" vertical="center" wrapText="1"/>
    </xf>
    <xf numFmtId="43" fontId="0" fillId="0" borderId="2" xfId="15" applyFont="1" applyFill="1" applyBorder="1" applyAlignment="1">
      <alignment vertical="center" wrapText="1"/>
    </xf>
    <xf numFmtId="0" fontId="36" fillId="0" borderId="1" xfId="0" applyFont="1" applyFill="1" applyBorder="1" applyAlignment="1">
      <alignment horizontal="center" vertical="center" wrapText="1"/>
    </xf>
    <xf numFmtId="0" fontId="0" fillId="0" borderId="2" xfId="0" applyFont="1" applyFill="1" applyBorder="1" applyAlignment="1">
      <alignment vertical="center" wrapText="1"/>
    </xf>
    <xf numFmtId="0" fontId="24" fillId="0" borderId="2" xfId="0" applyFont="1" applyFill="1" applyBorder="1" applyAlignment="1">
      <alignment horizontal="center" vertical="center" wrapText="1"/>
    </xf>
    <xf numFmtId="43" fontId="35" fillId="0" borderId="2" xfId="15" applyFont="1" applyFill="1" applyBorder="1" applyAlignment="1">
      <alignment vertical="center" wrapText="1"/>
    </xf>
    <xf numFmtId="0" fontId="0" fillId="0" borderId="2" xfId="21" applyFont="1" applyFill="1" applyBorder="1" applyAlignment="1">
      <alignment horizontal="left" vertical="center" wrapText="1"/>
      <protection/>
    </xf>
    <xf numFmtId="0" fontId="24" fillId="0" borderId="2" xfId="21" applyFont="1" applyFill="1" applyBorder="1" applyAlignment="1">
      <alignment horizontal="center" vertical="center" wrapText="1"/>
      <protection/>
    </xf>
    <xf numFmtId="0" fontId="0" fillId="0" borderId="20" xfId="21" applyFont="1" applyFill="1" applyBorder="1" applyAlignment="1">
      <alignment horizontal="left" vertical="center" wrapText="1"/>
      <protection/>
    </xf>
    <xf numFmtId="0" fontId="24" fillId="0" borderId="20" xfId="20" applyFont="1" applyFill="1" applyBorder="1" applyAlignment="1">
      <alignment horizontal="center" vertical="center" wrapText="1"/>
      <protection/>
    </xf>
    <xf numFmtId="0" fontId="22"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9" fillId="0" borderId="5" xfId="0" applyFont="1" applyFill="1" applyBorder="1" applyAlignment="1">
      <alignment vertical="center" wrapText="1"/>
    </xf>
    <xf numFmtId="0" fontId="41" fillId="0" borderId="0" xfId="23" applyFont="1" applyFill="1">
      <alignment/>
      <protection/>
    </xf>
    <xf numFmtId="0" fontId="35" fillId="0" borderId="0" xfId="23" applyFont="1" applyFill="1">
      <alignment/>
      <protection/>
    </xf>
    <xf numFmtId="0" fontId="37" fillId="0" borderId="0" xfId="23" applyFont="1" applyFill="1">
      <alignment/>
      <protection/>
    </xf>
    <xf numFmtId="0" fontId="42" fillId="0" borderId="0" xfId="21" applyFont="1" applyFill="1" applyAlignment="1">
      <alignment horizontal="center"/>
      <protection/>
    </xf>
    <xf numFmtId="174" fontId="43" fillId="0" borderId="0" xfId="21" applyNumberFormat="1" applyFont="1" applyFill="1" applyAlignment="1">
      <alignment horizontal="center"/>
      <protection/>
    </xf>
    <xf numFmtId="14" fontId="41" fillId="0" borderId="0" xfId="21" applyNumberFormat="1" applyFont="1" applyFill="1" applyAlignment="1">
      <alignment horizontal="left"/>
      <protection/>
    </xf>
    <xf numFmtId="14" fontId="41" fillId="0" borderId="0" xfId="21" applyNumberFormat="1" applyFont="1" applyFill="1" applyAlignment="1">
      <alignment horizontal="center"/>
      <protection/>
    </xf>
    <xf numFmtId="0" fontId="41" fillId="0" borderId="13" xfId="21" applyFont="1" applyFill="1" applyBorder="1" applyAlignment="1">
      <alignment horizontal="right"/>
      <protection/>
    </xf>
    <xf numFmtId="0" fontId="37" fillId="0" borderId="0" xfId="23" applyFont="1" applyFill="1" applyAlignment="1">
      <alignment horizontal="center"/>
      <protection/>
    </xf>
    <xf numFmtId="0" fontId="0" fillId="0" borderId="0" xfId="0" applyAlignment="1">
      <alignment/>
    </xf>
    <xf numFmtId="0" fontId="26" fillId="0" borderId="16" xfId="0" applyFont="1" applyBorder="1" applyAlignment="1">
      <alignment/>
    </xf>
    <xf numFmtId="0" fontId="44" fillId="0" borderId="16" xfId="0" applyFont="1" applyBorder="1" applyAlignment="1">
      <alignment horizontal="center"/>
    </xf>
    <xf numFmtId="0" fontId="45" fillId="0" borderId="17" xfId="0" applyFont="1" applyBorder="1" applyAlignment="1">
      <alignment/>
    </xf>
    <xf numFmtId="0" fontId="26" fillId="0" borderId="17" xfId="0" applyFont="1" applyBorder="1" applyAlignment="1">
      <alignment/>
    </xf>
    <xf numFmtId="0" fontId="26" fillId="0" borderId="17" xfId="0" applyFont="1" applyBorder="1" applyAlignment="1">
      <alignment horizontal="center" vertical="center"/>
    </xf>
    <xf numFmtId="0" fontId="26" fillId="0" borderId="17" xfId="0" applyFont="1" applyBorder="1" applyAlignment="1">
      <alignment wrapText="1"/>
    </xf>
    <xf numFmtId="0" fontId="45" fillId="0" borderId="17" xfId="0" applyFont="1" applyBorder="1" applyAlignment="1">
      <alignment horizontal="center" vertical="center"/>
    </xf>
    <xf numFmtId="0" fontId="26" fillId="0" borderId="18" xfId="0" applyFont="1" applyBorder="1" applyAlignment="1">
      <alignment/>
    </xf>
    <xf numFmtId="0" fontId="35" fillId="0" borderId="3" xfId="0" applyFont="1" applyFill="1" applyBorder="1" applyAlignment="1">
      <alignment vertical="center" wrapText="1"/>
    </xf>
    <xf numFmtId="43" fontId="37" fillId="0" borderId="3" xfId="0" applyNumberFormat="1" applyFont="1" applyFill="1" applyBorder="1" applyAlignment="1">
      <alignment vertical="center" wrapText="1"/>
    </xf>
    <xf numFmtId="0" fontId="46" fillId="0" borderId="1" xfId="0" applyFont="1" applyFill="1" applyBorder="1" applyAlignment="1">
      <alignment horizontal="center" vertical="center" wrapText="1"/>
    </xf>
    <xf numFmtId="0" fontId="47" fillId="0" borderId="2" xfId="0" applyFont="1" applyFill="1" applyBorder="1" applyAlignment="1">
      <alignment horizontal="center" vertical="center" wrapText="1"/>
    </xf>
    <xf numFmtId="43" fontId="9" fillId="0" borderId="2" xfId="15" applyFont="1" applyFill="1" applyBorder="1" applyAlignment="1">
      <alignment vertical="center" wrapText="1"/>
    </xf>
    <xf numFmtId="0" fontId="41" fillId="0" borderId="3" xfId="0" applyFont="1" applyFill="1" applyBorder="1" applyAlignment="1">
      <alignment vertical="center" wrapText="1"/>
    </xf>
    <xf numFmtId="0" fontId="43" fillId="0" borderId="3" xfId="0" applyFont="1" applyFill="1" applyBorder="1" applyAlignment="1">
      <alignment vertical="center" wrapText="1"/>
    </xf>
    <xf numFmtId="0" fontId="13" fillId="0" borderId="1" xfId="0" applyFont="1" applyFill="1" applyBorder="1" applyAlignment="1">
      <alignment horizontal="center" vertical="center" wrapText="1"/>
    </xf>
    <xf numFmtId="0" fontId="9" fillId="0" borderId="2" xfId="0" applyFont="1" applyFill="1" applyBorder="1" applyAlignment="1">
      <alignment vertical="center" wrapText="1"/>
    </xf>
    <xf numFmtId="0" fontId="48" fillId="0" borderId="3" xfId="0" applyFont="1" applyFill="1" applyBorder="1" applyAlignment="1">
      <alignment vertical="center" wrapText="1"/>
    </xf>
    <xf numFmtId="0" fontId="0" fillId="0" borderId="4" xfId="21" applyFont="1" applyFill="1" applyBorder="1" applyAlignment="1">
      <alignment horizontal="center" vertical="center" wrapText="1"/>
      <protection/>
    </xf>
    <xf numFmtId="0" fontId="47" fillId="0" borderId="5" xfId="0" applyFont="1" applyFill="1" applyBorder="1" applyAlignment="1">
      <alignment horizontal="center" vertical="center" wrapText="1"/>
    </xf>
    <xf numFmtId="43" fontId="9" fillId="0" borderId="5" xfId="15" applyFont="1" applyFill="1" applyBorder="1" applyAlignment="1">
      <alignment vertical="center" wrapText="1"/>
    </xf>
    <xf numFmtId="43" fontId="49" fillId="0" borderId="6" xfId="0" applyNumberFormat="1" applyFont="1" applyFill="1" applyBorder="1" applyAlignment="1">
      <alignment vertical="center" wrapText="1"/>
    </xf>
    <xf numFmtId="3" fontId="44" fillId="0" borderId="16" xfId="0" applyNumberFormat="1" applyFont="1" applyBorder="1" applyAlignment="1">
      <alignment/>
    </xf>
    <xf numFmtId="0" fontId="45" fillId="0" borderId="17" xfId="0" applyFont="1" applyBorder="1" applyAlignment="1">
      <alignment wrapText="1"/>
    </xf>
    <xf numFmtId="3" fontId="45" fillId="0" borderId="17" xfId="0" applyNumberFormat="1" applyFont="1" applyBorder="1" applyAlignment="1">
      <alignment/>
    </xf>
    <xf numFmtId="3" fontId="26" fillId="0" borderId="17" xfId="0" applyNumberFormat="1" applyFont="1" applyBorder="1" applyAlignment="1">
      <alignment/>
    </xf>
    <xf numFmtId="0" fontId="0" fillId="3" borderId="2" xfId="21" applyFont="1" applyFill="1" applyBorder="1" applyAlignment="1">
      <alignment vertical="center" wrapText="1"/>
      <protection/>
    </xf>
    <xf numFmtId="0" fontId="24" fillId="3" borderId="2" xfId="0" applyFont="1" applyFill="1" applyBorder="1" applyAlignment="1">
      <alignment horizontal="center" vertical="center" wrapText="1"/>
    </xf>
    <xf numFmtId="43" fontId="0" fillId="3" borderId="2" xfId="15" applyFont="1" applyFill="1" applyBorder="1" applyAlignment="1">
      <alignment vertical="center" wrapText="1"/>
    </xf>
    <xf numFmtId="0" fontId="35" fillId="3" borderId="3" xfId="0" applyFont="1" applyFill="1" applyBorder="1" applyAlignment="1">
      <alignment vertical="center" wrapText="1"/>
    </xf>
    <xf numFmtId="0" fontId="0" fillId="0" borderId="3" xfId="0" applyFont="1" applyFill="1" applyBorder="1" applyAlignment="1">
      <alignment vertical="center" wrapText="1"/>
    </xf>
    <xf numFmtId="43" fontId="49" fillId="0" borderId="3" xfId="0" applyNumberFormat="1" applyFont="1" applyFill="1" applyBorder="1" applyAlignment="1">
      <alignment horizontal="center" vertical="center" wrapText="1"/>
    </xf>
    <xf numFmtId="0" fontId="0" fillId="0" borderId="5" xfId="21" applyFont="1" applyFill="1" applyBorder="1" applyAlignment="1">
      <alignment horizontal="left" vertical="center" wrapText="1"/>
      <protection/>
    </xf>
    <xf numFmtId="0" fontId="20" fillId="0" borderId="5" xfId="20" applyFont="1" applyFill="1" applyBorder="1" applyAlignment="1">
      <alignment horizontal="center" vertical="center" wrapText="1"/>
      <protection/>
    </xf>
    <xf numFmtId="174" fontId="0" fillId="0" borderId="5" xfId="21" applyNumberFormat="1" applyFont="1" applyFill="1" applyBorder="1" applyAlignment="1">
      <alignment vertical="center" wrapText="1"/>
      <protection/>
    </xf>
    <xf numFmtId="174" fontId="50" fillId="0" borderId="6" xfId="21" applyNumberFormat="1" applyFont="1" applyFill="1" applyBorder="1" applyAlignment="1">
      <alignment vertical="center" wrapText="1"/>
      <protection/>
    </xf>
    <xf numFmtId="0" fontId="19" fillId="0" borderId="1" xfId="21" applyFont="1" applyFill="1" applyBorder="1" applyAlignment="1">
      <alignment horizontal="center" vertical="center" wrapText="1"/>
      <protection/>
    </xf>
    <xf numFmtId="0" fontId="35" fillId="0" borderId="3" xfId="0" applyFont="1" applyFill="1" applyBorder="1" applyAlignment="1">
      <alignment/>
    </xf>
    <xf numFmtId="0" fontId="0" fillId="0" borderId="4" xfId="0" applyFont="1" applyFill="1" applyBorder="1" applyAlignment="1">
      <alignment horizontal="center" vertical="center" wrapText="1"/>
    </xf>
    <xf numFmtId="0" fontId="35" fillId="0" borderId="6" xfId="0" applyFont="1" applyFill="1" applyBorder="1" applyAlignment="1">
      <alignment/>
    </xf>
    <xf numFmtId="0" fontId="37" fillId="0" borderId="3" xfId="0" applyFont="1" applyFill="1" applyBorder="1" applyAlignment="1">
      <alignment vertical="center" wrapText="1"/>
    </xf>
    <xf numFmtId="0" fontId="20" fillId="0" borderId="2" xfId="21" applyFont="1" applyFill="1" applyBorder="1" applyAlignment="1">
      <alignment horizontal="center" vertical="center" wrapText="1"/>
      <protection/>
    </xf>
    <xf numFmtId="0" fontId="38" fillId="0" borderId="3" xfId="0" applyFont="1" applyFill="1" applyBorder="1" applyAlignment="1">
      <alignment vertical="center" wrapText="1"/>
    </xf>
    <xf numFmtId="0" fontId="36" fillId="0" borderId="4" xfId="0" applyFont="1" applyFill="1" applyBorder="1" applyAlignment="1">
      <alignment horizontal="center" vertical="center" wrapText="1"/>
    </xf>
    <xf numFmtId="0" fontId="0" fillId="0" borderId="5" xfId="0" applyFont="1" applyFill="1" applyBorder="1" applyAlignment="1">
      <alignment vertical="center" wrapText="1"/>
    </xf>
    <xf numFmtId="0" fontId="20" fillId="0" borderId="5" xfId="0" applyFont="1" applyFill="1" applyBorder="1" applyAlignment="1">
      <alignment horizontal="center" vertical="center" wrapText="1"/>
    </xf>
    <xf numFmtId="43" fontId="0" fillId="0" borderId="5" xfId="15" applyFont="1" applyFill="1" applyBorder="1" applyAlignment="1">
      <alignment vertical="center" wrapText="1"/>
    </xf>
    <xf numFmtId="0" fontId="0" fillId="0" borderId="6" xfId="0" applyFont="1" applyFill="1" applyBorder="1" applyAlignment="1">
      <alignment vertical="center" wrapText="1"/>
    </xf>
    <xf numFmtId="3" fontId="9" fillId="0" borderId="17" xfId="22" applyNumberFormat="1" applyFont="1" applyFill="1" applyBorder="1" applyAlignment="1">
      <alignment vertical="center" wrapText="1"/>
      <protection/>
    </xf>
    <xf numFmtId="3" fontId="9" fillId="0" borderId="17" xfId="0" applyNumberFormat="1" applyFont="1" applyFill="1" applyBorder="1" applyAlignment="1">
      <alignment vertical="center" wrapText="1"/>
    </xf>
    <xf numFmtId="43" fontId="0" fillId="0" borderId="8" xfId="15" applyFont="1" applyFill="1" applyBorder="1" applyAlignment="1">
      <alignment vertical="center" wrapText="1"/>
    </xf>
    <xf numFmtId="0" fontId="24" fillId="0" borderId="2" xfId="0" applyFont="1" applyFill="1" applyBorder="1" applyAlignment="1">
      <alignment vertical="center" wrapText="1"/>
    </xf>
    <xf numFmtId="0" fontId="51" fillId="0" borderId="3" xfId="0" applyFont="1" applyFill="1" applyBorder="1" applyAlignment="1">
      <alignment vertical="center" wrapText="1"/>
    </xf>
    <xf numFmtId="0" fontId="24" fillId="0" borderId="2" xfId="21" applyFont="1" applyFill="1" applyBorder="1" applyAlignment="1">
      <alignment horizontal="left" vertical="center" wrapText="1"/>
      <protection/>
    </xf>
    <xf numFmtId="0" fontId="48" fillId="0" borderId="6" xfId="0" applyFont="1" applyFill="1" applyBorder="1" applyAlignment="1">
      <alignment vertical="center" wrapText="1"/>
    </xf>
    <xf numFmtId="0" fontId="41" fillId="0" borderId="0" xfId="21" applyFont="1" applyFill="1" applyBorder="1" applyAlignment="1">
      <alignment horizontal="right"/>
      <protection/>
    </xf>
    <xf numFmtId="43" fontId="9" fillId="0" borderId="8" xfId="15" applyFont="1" applyFill="1" applyBorder="1" applyAlignment="1">
      <alignment vertical="center" wrapText="1"/>
    </xf>
    <xf numFmtId="0" fontId="13"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35" fillId="0" borderId="21" xfId="0" applyFont="1" applyFill="1" applyBorder="1" applyAlignment="1">
      <alignment horizontal="center"/>
    </xf>
    <xf numFmtId="0" fontId="35" fillId="0" borderId="22" xfId="0" applyFont="1" applyFill="1" applyBorder="1" applyAlignment="1">
      <alignment horizontal="center"/>
    </xf>
    <xf numFmtId="0" fontId="37" fillId="0" borderId="0" xfId="23" applyFont="1" applyFill="1" applyAlignment="1">
      <alignment horizontal="left"/>
      <protection/>
    </xf>
    <xf numFmtId="0" fontId="9" fillId="0" borderId="0" xfId="23" applyFont="1" applyFill="1">
      <alignment/>
      <protection/>
    </xf>
    <xf numFmtId="0" fontId="0" fillId="0" borderId="0" xfId="23" applyFont="1" applyFill="1">
      <alignment/>
      <protection/>
    </xf>
    <xf numFmtId="0" fontId="0" fillId="0" borderId="0" xfId="23" applyFont="1" applyFill="1" applyAlignment="1">
      <alignment horizontal="center"/>
      <protection/>
    </xf>
    <xf numFmtId="0" fontId="8" fillId="0" borderId="0" xfId="23" applyFont="1" applyFill="1">
      <alignment/>
      <protection/>
    </xf>
    <xf numFmtId="0" fontId="52" fillId="0" borderId="0" xfId="21" applyFont="1" applyFill="1" applyAlignment="1">
      <alignment horizontal="center"/>
      <protection/>
    </xf>
    <xf numFmtId="174" fontId="7" fillId="0" borderId="0" xfId="21" applyNumberFormat="1" applyFont="1" applyFill="1" applyAlignment="1">
      <alignment horizontal="center"/>
      <protection/>
    </xf>
    <xf numFmtId="14" fontId="9" fillId="0" borderId="0" xfId="21" applyNumberFormat="1" applyFont="1" applyFill="1" applyAlignment="1">
      <alignment horizontal="left"/>
      <protection/>
    </xf>
    <xf numFmtId="14" fontId="9" fillId="0" borderId="0" xfId="21" applyNumberFormat="1" applyFont="1" applyFill="1" applyAlignment="1">
      <alignment horizontal="center"/>
      <protection/>
    </xf>
    <xf numFmtId="0" fontId="9" fillId="0" borderId="13" xfId="21" applyFont="1" applyFill="1" applyBorder="1" applyAlignment="1">
      <alignment horizontal="right"/>
      <protection/>
    </xf>
    <xf numFmtId="0" fontId="8" fillId="0" borderId="0" xfId="23" applyFont="1" applyFill="1" applyAlignment="1">
      <alignment horizontal="center"/>
      <protection/>
    </xf>
    <xf numFmtId="43" fontId="0" fillId="0" borderId="20" xfId="15" applyFont="1" applyFill="1" applyBorder="1" applyAlignment="1">
      <alignment vertical="center" wrapText="1"/>
    </xf>
    <xf numFmtId="43" fontId="8" fillId="0" borderId="2" xfId="0" applyNumberFormat="1" applyFont="1" applyFill="1" applyBorder="1" applyAlignment="1">
      <alignment vertical="center" wrapText="1"/>
    </xf>
    <xf numFmtId="0" fontId="0" fillId="0" borderId="2" xfId="0" applyFont="1" applyFill="1" applyBorder="1" applyAlignment="1">
      <alignment/>
    </xf>
    <xf numFmtId="0" fontId="0" fillId="0" borderId="5" xfId="0" applyFont="1" applyFill="1" applyBorder="1" applyAlignment="1">
      <alignment horizontal="center"/>
    </xf>
    <xf numFmtId="2" fontId="0" fillId="0" borderId="5" xfId="0" applyNumberFormat="1" applyFont="1" applyFill="1" applyBorder="1" applyAlignment="1">
      <alignment/>
    </xf>
    <xf numFmtId="0" fontId="0" fillId="0" borderId="23" xfId="0" applyFont="1" applyFill="1" applyBorder="1" applyAlignment="1">
      <alignment/>
    </xf>
    <xf numFmtId="0" fontId="0" fillId="0" borderId="0" xfId="0" applyFont="1" applyAlignment="1">
      <alignment/>
    </xf>
    <xf numFmtId="0" fontId="11" fillId="0" borderId="16" xfId="0" applyFont="1" applyBorder="1" applyAlignment="1">
      <alignment/>
    </xf>
    <xf numFmtId="0" fontId="12" fillId="0" borderId="16" xfId="0" applyFont="1" applyBorder="1" applyAlignment="1">
      <alignment horizontal="center"/>
    </xf>
    <xf numFmtId="0" fontId="12" fillId="0" borderId="16" xfId="0" applyFont="1" applyBorder="1" applyAlignment="1">
      <alignment/>
    </xf>
    <xf numFmtId="0" fontId="17" fillId="0" borderId="17" xfId="0" applyFont="1" applyBorder="1" applyAlignment="1">
      <alignment/>
    </xf>
    <xf numFmtId="0" fontId="11" fillId="0" borderId="17" xfId="0" applyFont="1" applyBorder="1" applyAlignment="1">
      <alignment/>
    </xf>
    <xf numFmtId="0" fontId="11" fillId="0" borderId="17" xfId="0" applyFont="1" applyBorder="1" applyAlignment="1">
      <alignment horizontal="center" vertical="center"/>
    </xf>
    <xf numFmtId="0" fontId="11" fillId="0" borderId="17" xfId="0" applyFont="1" applyBorder="1" applyAlignment="1">
      <alignment wrapText="1"/>
    </xf>
    <xf numFmtId="0" fontId="17" fillId="0" borderId="17" xfId="0" applyFont="1" applyBorder="1" applyAlignment="1">
      <alignment horizontal="center" vertical="center"/>
    </xf>
    <xf numFmtId="0" fontId="11" fillId="0" borderId="18" xfId="0" applyFont="1" applyBorder="1" applyAlignment="1">
      <alignment/>
    </xf>
    <xf numFmtId="174" fontId="8" fillId="0" borderId="0" xfId="21" applyNumberFormat="1" applyFont="1" applyFill="1" applyAlignment="1">
      <alignment horizontal="center" wrapText="1"/>
      <protection/>
    </xf>
    <xf numFmtId="174" fontId="8" fillId="0" borderId="0" xfId="21" applyNumberFormat="1" applyFont="1" applyFill="1" applyAlignment="1">
      <alignment horizontal="center"/>
      <protection/>
    </xf>
    <xf numFmtId="0" fontId="34" fillId="0" borderId="24" xfId="21" applyFont="1" applyFill="1" applyBorder="1" applyAlignment="1">
      <alignment horizontal="center" vertical="center" wrapText="1"/>
      <protection/>
    </xf>
    <xf numFmtId="0" fontId="34" fillId="0" borderId="25" xfId="21" applyFont="1" applyFill="1" applyBorder="1" applyAlignment="1">
      <alignment horizontal="center" vertical="center" wrapText="1"/>
      <protection/>
    </xf>
    <xf numFmtId="0" fontId="52" fillId="0" borderId="0" xfId="21" applyFont="1" applyFill="1" applyAlignment="1">
      <alignment horizontal="center"/>
      <protection/>
    </xf>
    <xf numFmtId="0" fontId="1" fillId="0" borderId="0" xfId="19" applyFont="1" applyFill="1" applyAlignment="1">
      <alignment horizontal="center" vertical="top" wrapText="1"/>
      <protection/>
    </xf>
    <xf numFmtId="0" fontId="1" fillId="0" borderId="0" xfId="0" applyFont="1" applyFill="1" applyAlignment="1">
      <alignment horizontal="center" vertical="top" wrapText="1"/>
    </xf>
    <xf numFmtId="0" fontId="7" fillId="0" borderId="0" xfId="0" applyFont="1" applyFill="1" applyAlignment="1">
      <alignment horizontal="center"/>
    </xf>
    <xf numFmtId="170" fontId="11" fillId="0" borderId="15" xfId="19" applyNumberFormat="1" applyFont="1" applyFill="1" applyBorder="1" applyAlignment="1">
      <alignment horizontal="center" vertical="center" wrapText="1"/>
      <protection/>
    </xf>
    <xf numFmtId="170" fontId="11" fillId="0" borderId="14" xfId="19" applyNumberFormat="1" applyFont="1" applyFill="1" applyBorder="1" applyAlignment="1">
      <alignment horizontal="center" vertical="center" wrapText="1"/>
      <protection/>
    </xf>
    <xf numFmtId="170" fontId="12" fillId="0" borderId="15" xfId="19" applyNumberFormat="1" applyFont="1" applyFill="1" applyBorder="1" applyAlignment="1">
      <alignment horizontal="center" vertical="center" wrapText="1"/>
      <protection/>
    </xf>
    <xf numFmtId="170" fontId="12" fillId="0" borderId="14" xfId="19" applyNumberFormat="1" applyFont="1" applyFill="1" applyBorder="1" applyAlignment="1">
      <alignment horizontal="center" vertical="center" wrapText="1"/>
      <protection/>
    </xf>
    <xf numFmtId="170" fontId="12" fillId="0" borderId="26" xfId="19" applyNumberFormat="1" applyFont="1" applyFill="1" applyBorder="1" applyAlignment="1">
      <alignment horizontal="center" vertical="center" wrapText="1"/>
      <protection/>
    </xf>
    <xf numFmtId="170" fontId="12" fillId="0" borderId="27" xfId="19" applyNumberFormat="1" applyFont="1" applyFill="1" applyBorder="1" applyAlignment="1">
      <alignment horizontal="center" vertical="center" wrapText="1"/>
      <protection/>
    </xf>
    <xf numFmtId="3" fontId="12" fillId="0" borderId="15" xfId="19" applyNumberFormat="1" applyFont="1" applyFill="1" applyBorder="1" applyAlignment="1">
      <alignment horizontal="center" vertical="center" wrapText="1"/>
      <protection/>
    </xf>
    <xf numFmtId="3" fontId="12" fillId="0" borderId="14" xfId="19" applyNumberFormat="1" applyFont="1" applyFill="1" applyBorder="1" applyAlignment="1">
      <alignment horizontal="center" vertical="center" wrapText="1"/>
      <protection/>
    </xf>
    <xf numFmtId="0" fontId="1" fillId="0" borderId="0" xfId="0" applyFont="1" applyBorder="1" applyAlignment="1">
      <alignment horizontal="center" vertical="center" wrapText="1"/>
    </xf>
    <xf numFmtId="0" fontId="5" fillId="0" borderId="0" xfId="0" applyFont="1" applyFill="1" applyBorder="1" applyAlignment="1" applyProtection="1">
      <alignment horizontal="center" vertical="center" wrapText="1"/>
      <protection hidden="1"/>
    </xf>
    <xf numFmtId="0" fontId="21" fillId="0" borderId="0" xfId="0" applyFont="1" applyBorder="1" applyAlignment="1">
      <alignment horizontal="center" vertical="center" wrapText="1"/>
    </xf>
    <xf numFmtId="0" fontId="12" fillId="0" borderId="0" xfId="0" applyFont="1" applyAlignment="1">
      <alignment horizontal="right"/>
    </xf>
    <xf numFmtId="174" fontId="9" fillId="0" borderId="0" xfId="21" applyNumberFormat="1" applyFont="1" applyFill="1" applyAlignment="1">
      <alignment horizontal="right"/>
      <protection/>
    </xf>
    <xf numFmtId="0" fontId="13" fillId="0" borderId="28"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34" fillId="0" borderId="30"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1" xfId="0" applyFont="1" applyFill="1" applyBorder="1" applyAlignment="1">
      <alignment horizontal="center" vertical="center" wrapText="1"/>
    </xf>
    <xf numFmtId="0" fontId="34" fillId="0" borderId="32" xfId="0" applyFont="1" applyFill="1" applyBorder="1" applyAlignment="1">
      <alignment horizontal="center" vertical="center" wrapText="1"/>
    </xf>
    <xf numFmtId="0" fontId="34" fillId="0" borderId="33" xfId="0" applyFont="1" applyFill="1" applyBorder="1" applyAlignment="1">
      <alignment horizontal="center" vertical="center" wrapText="1"/>
    </xf>
    <xf numFmtId="0" fontId="34" fillId="0" borderId="34" xfId="0" applyFont="1" applyFill="1" applyBorder="1" applyAlignment="1">
      <alignment horizontal="center" vertical="center" wrapText="1"/>
    </xf>
    <xf numFmtId="0" fontId="34" fillId="0" borderId="35" xfId="21" applyFont="1" applyFill="1" applyBorder="1" applyAlignment="1">
      <alignment horizontal="center" vertical="center" wrapText="1"/>
      <protection/>
    </xf>
    <xf numFmtId="174" fontId="0" fillId="0" borderId="0" xfId="21" applyNumberFormat="1" applyFont="1" applyFill="1" applyAlignment="1">
      <alignment horizontal="center"/>
      <protection/>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44" fillId="0" borderId="0" xfId="0" applyFont="1" applyAlignment="1">
      <alignment horizontal="right"/>
    </xf>
    <xf numFmtId="174" fontId="37" fillId="0" borderId="0" xfId="21" applyNumberFormat="1" applyFont="1" applyFill="1" applyAlignment="1">
      <alignment horizontal="center" wrapText="1"/>
      <protection/>
    </xf>
    <xf numFmtId="174" fontId="37" fillId="0" borderId="0" xfId="21" applyNumberFormat="1" applyFont="1" applyFill="1" applyAlignment="1">
      <alignment horizontal="center"/>
      <protection/>
    </xf>
    <xf numFmtId="174" fontId="35" fillId="0" borderId="0" xfId="21" applyNumberFormat="1" applyFont="1" applyFill="1" applyAlignment="1">
      <alignment horizontal="center"/>
      <protection/>
    </xf>
    <xf numFmtId="174" fontId="41" fillId="0" borderId="0" xfId="21" applyNumberFormat="1" applyFont="1" applyFill="1" applyAlignment="1">
      <alignment horizontal="right"/>
      <protection/>
    </xf>
    <xf numFmtId="0" fontId="32" fillId="0" borderId="28"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9"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33"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33" fillId="0" borderId="35" xfId="21" applyFont="1" applyFill="1" applyBorder="1" applyAlignment="1">
      <alignment horizontal="center" vertical="center" wrapText="1"/>
      <protection/>
    </xf>
    <xf numFmtId="0" fontId="33" fillId="0" borderId="24" xfId="21" applyFont="1" applyFill="1" applyBorder="1" applyAlignment="1">
      <alignment horizontal="center" vertical="center" wrapText="1"/>
      <protection/>
    </xf>
    <xf numFmtId="0" fontId="33" fillId="0" borderId="25" xfId="21" applyFont="1" applyFill="1" applyBorder="1" applyAlignment="1">
      <alignment horizontal="center" vertical="center" wrapText="1"/>
      <protection/>
    </xf>
    <xf numFmtId="0" fontId="33" fillId="0" borderId="36"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37" xfId="0" applyFont="1" applyFill="1" applyBorder="1" applyAlignment="1">
      <alignment horizontal="center" vertical="center" wrapText="1"/>
    </xf>
    <xf numFmtId="0" fontId="42" fillId="0" borderId="0" xfId="21" applyFont="1" applyFill="1" applyAlignment="1">
      <alignment horizontal="center"/>
      <protection/>
    </xf>
    <xf numFmtId="0" fontId="33" fillId="0" borderId="32" xfId="21" applyFont="1" applyFill="1" applyBorder="1" applyAlignment="1">
      <alignment horizontal="center" vertical="center" wrapText="1"/>
      <protection/>
    </xf>
    <xf numFmtId="0" fontId="33" fillId="0" borderId="33" xfId="21" applyFont="1" applyFill="1" applyBorder="1" applyAlignment="1">
      <alignment horizontal="center" vertical="center" wrapText="1"/>
      <protection/>
    </xf>
    <xf numFmtId="0" fontId="33" fillId="0" borderId="34" xfId="21" applyFont="1" applyFill="1" applyBorder="1" applyAlignment="1">
      <alignment horizontal="center" vertical="center" wrapText="1"/>
      <protection/>
    </xf>
    <xf numFmtId="0" fontId="37" fillId="0" borderId="0" xfId="23" applyFont="1" applyFill="1" applyAlignment="1">
      <alignment horizontal="center"/>
      <protection/>
    </xf>
  </cellXfs>
  <cellStyles count="12">
    <cellStyle name="Normal" xfId="0"/>
    <cellStyle name="Comma" xfId="15"/>
    <cellStyle name="Comma [0]" xfId="16"/>
    <cellStyle name="Currency" xfId="17"/>
    <cellStyle name="Currency [0]" xfId="18"/>
    <cellStyle name="Normal_BAO-CAO" xfId="19"/>
    <cellStyle name="Normal_BCKBTW" xfId="20"/>
    <cellStyle name="Normal_DM05.TW.bieu8" xfId="21"/>
    <cellStyle name="Normal_kh" xfId="22"/>
    <cellStyle name="Normal_KH07-HĐND" xfId="23"/>
    <cellStyle name="Normal_Sheet1"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Qui\Tai%20lieu%20luu\NAM%202009\Ke%20Hoach\Lam%20KH%202010\Giao%20KH%20KTXH%202010\giao%20nganh%20chi%20tieu%20KTXH%202010\nganh\giao%20KH%20nongnghie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XNN"/>
      <sheetName val="SL LUA"/>
      <sheetName val="SL TOM "/>
      <sheetName val="CAY CN"/>
      <sheetName val="00000000"/>
      <sheetName val="10000000"/>
    </sheetNames>
    <sheetDataSet>
      <sheetData sheetId="1">
        <row r="10">
          <cell r="C10">
            <v>44000</v>
          </cell>
        </row>
        <row r="11">
          <cell r="C11">
            <v>328000</v>
          </cell>
        </row>
        <row r="12">
          <cell r="C12">
            <v>286000</v>
          </cell>
        </row>
        <row r="13">
          <cell r="C13">
            <v>325000</v>
          </cell>
        </row>
        <row r="14">
          <cell r="C14">
            <v>250000</v>
          </cell>
        </row>
        <row r="15">
          <cell r="C15">
            <v>140000</v>
          </cell>
        </row>
        <row r="16">
          <cell r="C16">
            <v>187000</v>
          </cell>
        </row>
        <row r="17">
          <cell r="C17">
            <v>80000</v>
          </cell>
        </row>
        <row r="18">
          <cell r="C18">
            <v>40000</v>
          </cell>
        </row>
        <row r="19">
          <cell r="C19">
            <v>142000</v>
          </cell>
        </row>
        <row r="20">
          <cell r="C20">
            <v>127000</v>
          </cell>
        </row>
        <row r="21">
          <cell r="C21">
            <v>78000</v>
          </cell>
        </row>
        <row r="22">
          <cell r="C22">
            <v>79000</v>
          </cell>
        </row>
        <row r="23">
          <cell r="C23">
            <v>44000</v>
          </cell>
        </row>
      </sheetData>
      <sheetData sheetId="2">
        <row r="10">
          <cell r="C10">
            <v>570</v>
          </cell>
        </row>
        <row r="11">
          <cell r="C11">
            <v>700</v>
          </cell>
        </row>
        <row r="12">
          <cell r="C12">
            <v>3300</v>
          </cell>
        </row>
        <row r="13">
          <cell r="C13">
            <v>3100</v>
          </cell>
        </row>
      </sheetData>
      <sheetData sheetId="3">
        <row r="10">
          <cell r="C10">
            <v>76000</v>
          </cell>
        </row>
        <row r="11">
          <cell r="C11">
            <v>60000</v>
          </cell>
        </row>
        <row r="12">
          <cell r="C12">
            <v>654000</v>
          </cell>
        </row>
        <row r="13">
          <cell r="C13">
            <v>165000</v>
          </cell>
        </row>
        <row r="15">
          <cell r="C15">
            <v>300</v>
          </cell>
        </row>
        <row r="16">
          <cell r="C16">
            <v>21000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H253"/>
  <sheetViews>
    <sheetView tabSelected="1" workbookViewId="0" topLeftCell="A1">
      <selection activeCell="A1" sqref="A1"/>
    </sheetView>
  </sheetViews>
  <sheetFormatPr defaultColWidth="9.00390625" defaultRowHeight="15.75"/>
  <cols>
    <col min="1" max="1" width="4.875" style="31" customWidth="1"/>
    <col min="2" max="2" width="34.625" style="32" customWidth="1"/>
    <col min="3" max="3" width="11.00390625" style="32" customWidth="1"/>
    <col min="4" max="4" width="9.875" style="32" customWidth="1"/>
    <col min="5" max="5" width="21.375" style="32" customWidth="1"/>
    <col min="6" max="6" width="9.125" style="32" hidden="1" customWidth="1"/>
    <col min="7" max="7" width="15.00390625" style="32" hidden="1" customWidth="1"/>
    <col min="8" max="15" width="9.125" style="32" hidden="1" customWidth="1"/>
    <col min="16" max="16384" width="9.125" style="32" customWidth="1"/>
  </cols>
  <sheetData>
    <row r="1" ht="21.75" customHeight="1"/>
    <row r="2" spans="1:5" s="33" customFormat="1" ht="18.75">
      <c r="A2" s="279" t="s">
        <v>34</v>
      </c>
      <c r="B2" s="279"/>
      <c r="C2" s="279"/>
      <c r="D2" s="279"/>
      <c r="E2" s="279"/>
    </row>
    <row r="3" spans="1:5" s="33" customFormat="1" ht="18.75">
      <c r="A3" s="280" t="s">
        <v>37</v>
      </c>
      <c r="B3" s="280"/>
      <c r="C3" s="280"/>
      <c r="D3" s="280"/>
      <c r="E3" s="280"/>
    </row>
    <row r="4" spans="1:5" ht="18.75" customHeight="1">
      <c r="A4" s="281" t="s">
        <v>38</v>
      </c>
      <c r="B4" s="281"/>
      <c r="C4" s="281"/>
      <c r="D4" s="281"/>
      <c r="E4" s="281"/>
    </row>
    <row r="5" spans="1:3" ht="15.75">
      <c r="A5" s="34"/>
      <c r="B5" s="35"/>
      <c r="C5" s="36"/>
    </row>
    <row r="6" spans="1:5" ht="19.5" thickBot="1">
      <c r="A6" s="37"/>
      <c r="B6" s="38"/>
      <c r="C6" s="39"/>
      <c r="E6" s="40" t="s">
        <v>39</v>
      </c>
    </row>
    <row r="7" spans="1:5" s="41" customFormat="1" ht="19.5" customHeight="1" thickBot="1">
      <c r="A7" s="282" t="s">
        <v>2</v>
      </c>
      <c r="B7" s="284" t="s">
        <v>40</v>
      </c>
      <c r="C7" s="286" t="s">
        <v>33</v>
      </c>
      <c r="D7" s="287"/>
      <c r="E7" s="288" t="s">
        <v>41</v>
      </c>
    </row>
    <row r="8" spans="1:5" s="44" customFormat="1" ht="29.25" thickBot="1">
      <c r="A8" s="283"/>
      <c r="B8" s="285"/>
      <c r="C8" s="42" t="s">
        <v>42</v>
      </c>
      <c r="D8" s="43" t="s">
        <v>43</v>
      </c>
      <c r="E8" s="289"/>
    </row>
    <row r="9" spans="1:5" s="47" customFormat="1" ht="19.5" thickBot="1">
      <c r="A9" s="45">
        <v>1</v>
      </c>
      <c r="B9" s="46">
        <v>2</v>
      </c>
      <c r="C9" s="46">
        <v>3</v>
      </c>
      <c r="D9" s="46">
        <v>4</v>
      </c>
      <c r="E9" s="46">
        <v>5</v>
      </c>
    </row>
    <row r="10" spans="1:5" s="53" customFormat="1" ht="18.75">
      <c r="A10" s="48"/>
      <c r="B10" s="49" t="s">
        <v>44</v>
      </c>
      <c r="C10" s="50">
        <f>+C11+C219+C247</f>
        <v>137337.245</v>
      </c>
      <c r="D10" s="51">
        <f>+D11+D219+D247</f>
        <v>39760</v>
      </c>
      <c r="E10" s="52"/>
    </row>
    <row r="11" spans="1:5" s="58" customFormat="1" ht="21.75" customHeight="1">
      <c r="A11" s="54" t="s">
        <v>3</v>
      </c>
      <c r="B11" s="55" t="s">
        <v>45</v>
      </c>
      <c r="C11" s="56">
        <f>C12+C55+C62+C73+C127+C149+C188+C189+C190+C198</f>
        <v>106728</v>
      </c>
      <c r="D11" s="56">
        <f>D12+D55+D62+D73+D188+D189+D190+D198</f>
        <v>17400</v>
      </c>
      <c r="E11" s="57"/>
    </row>
    <row r="12" spans="1:5" s="58" customFormat="1" ht="34.5">
      <c r="A12" s="59">
        <v>1</v>
      </c>
      <c r="B12" s="60" t="s">
        <v>46</v>
      </c>
      <c r="C12" s="61">
        <v>4800</v>
      </c>
      <c r="D12" s="61">
        <v>3000</v>
      </c>
      <c r="E12" s="62">
        <f>C13+SUM(C17:C18)+C36+C37+C38</f>
        <v>4800</v>
      </c>
    </row>
    <row r="13" spans="1:5" s="41" customFormat="1" ht="49.5">
      <c r="A13" s="63" t="s">
        <v>47</v>
      </c>
      <c r="B13" s="64" t="s">
        <v>48</v>
      </c>
      <c r="C13" s="65">
        <f>D13</f>
        <v>3000</v>
      </c>
      <c r="D13" s="65">
        <v>3000</v>
      </c>
      <c r="E13" s="66"/>
    </row>
    <row r="14" spans="1:5" s="41" customFormat="1" ht="18.75">
      <c r="A14" s="63"/>
      <c r="B14" s="64" t="s">
        <v>49</v>
      </c>
      <c r="C14" s="65">
        <f>D14</f>
        <v>1000</v>
      </c>
      <c r="D14" s="65">
        <v>1000</v>
      </c>
      <c r="E14" s="66" t="s">
        <v>50</v>
      </c>
    </row>
    <row r="15" spans="1:5" s="41" customFormat="1" ht="18.75">
      <c r="A15" s="63"/>
      <c r="B15" s="64" t="s">
        <v>51</v>
      </c>
      <c r="C15" s="65">
        <f>D15</f>
        <v>1000</v>
      </c>
      <c r="D15" s="65">
        <v>1000</v>
      </c>
      <c r="E15" s="66" t="s">
        <v>52</v>
      </c>
    </row>
    <row r="16" spans="1:5" s="41" customFormat="1" ht="18.75">
      <c r="A16" s="63"/>
      <c r="B16" s="64" t="s">
        <v>53</v>
      </c>
      <c r="C16" s="65">
        <f>D16</f>
        <v>1000</v>
      </c>
      <c r="D16" s="65">
        <v>1000</v>
      </c>
      <c r="E16" s="66" t="s">
        <v>52</v>
      </c>
    </row>
    <row r="17" spans="1:5" s="33" customFormat="1" ht="18.75">
      <c r="A17" s="63" t="s">
        <v>54</v>
      </c>
      <c r="B17" s="64" t="s">
        <v>55</v>
      </c>
      <c r="C17" s="65">
        <v>500</v>
      </c>
      <c r="D17" s="65"/>
      <c r="E17" s="66" t="s">
        <v>56</v>
      </c>
    </row>
    <row r="18" spans="1:5" s="33" customFormat="1" ht="18.75">
      <c r="A18" s="63" t="s">
        <v>57</v>
      </c>
      <c r="B18" s="64" t="s">
        <v>58</v>
      </c>
      <c r="C18" s="65">
        <v>700</v>
      </c>
      <c r="D18" s="65"/>
      <c r="E18" s="62">
        <f>C19+C35</f>
        <v>700</v>
      </c>
    </row>
    <row r="19" spans="1:5" s="33" customFormat="1" ht="18.75">
      <c r="A19" s="67" t="s">
        <v>59</v>
      </c>
      <c r="B19" s="64" t="s">
        <v>60</v>
      </c>
      <c r="C19" s="65">
        <f>SUM(C20:C34)</f>
        <v>300</v>
      </c>
      <c r="D19" s="65"/>
      <c r="E19" s="66"/>
    </row>
    <row r="20" spans="1:5" s="72" customFormat="1" ht="18.75">
      <c r="A20" s="68"/>
      <c r="B20" s="69" t="s">
        <v>61</v>
      </c>
      <c r="C20" s="70">
        <v>138</v>
      </c>
      <c r="D20" s="70"/>
      <c r="E20" s="71" t="s">
        <v>56</v>
      </c>
    </row>
    <row r="21" spans="1:5" s="72" customFormat="1" ht="18.75">
      <c r="A21" s="68"/>
      <c r="B21" s="69" t="s">
        <v>35</v>
      </c>
      <c r="C21" s="70">
        <v>12</v>
      </c>
      <c r="D21" s="70"/>
      <c r="E21" s="71" t="s">
        <v>62</v>
      </c>
    </row>
    <row r="22" spans="1:5" s="72" customFormat="1" ht="18.75">
      <c r="A22" s="68"/>
      <c r="B22" s="69" t="s">
        <v>17</v>
      </c>
      <c r="C22" s="70">
        <v>10</v>
      </c>
      <c r="D22" s="70"/>
      <c r="E22" s="73" t="s">
        <v>63</v>
      </c>
    </row>
    <row r="23" spans="1:5" s="72" customFormat="1" ht="18.75">
      <c r="A23" s="68"/>
      <c r="B23" s="69" t="s">
        <v>18</v>
      </c>
      <c r="C23" s="70">
        <v>10</v>
      </c>
      <c r="D23" s="70"/>
      <c r="E23" s="73" t="s">
        <v>64</v>
      </c>
    </row>
    <row r="24" spans="1:5" s="72" customFormat="1" ht="18.75">
      <c r="A24" s="68"/>
      <c r="B24" s="69" t="s">
        <v>29</v>
      </c>
      <c r="C24" s="70">
        <v>11</v>
      </c>
      <c r="D24" s="70"/>
      <c r="E24" s="73" t="s">
        <v>65</v>
      </c>
    </row>
    <row r="25" spans="1:5" s="72" customFormat="1" ht="18.75">
      <c r="A25" s="68"/>
      <c r="B25" s="69" t="s">
        <v>19</v>
      </c>
      <c r="C25" s="70">
        <v>11</v>
      </c>
      <c r="D25" s="70"/>
      <c r="E25" s="73" t="s">
        <v>66</v>
      </c>
    </row>
    <row r="26" spans="1:5" s="72" customFormat="1" ht="30">
      <c r="A26" s="68"/>
      <c r="B26" s="69" t="s">
        <v>20</v>
      </c>
      <c r="C26" s="70">
        <v>10</v>
      </c>
      <c r="D26" s="70"/>
      <c r="E26" s="73" t="s">
        <v>67</v>
      </c>
    </row>
    <row r="27" spans="1:5" s="72" customFormat="1" ht="18.75">
      <c r="A27" s="68"/>
      <c r="B27" s="69" t="s">
        <v>21</v>
      </c>
      <c r="C27" s="70">
        <v>10</v>
      </c>
      <c r="D27" s="70"/>
      <c r="E27" s="73" t="s">
        <v>68</v>
      </c>
    </row>
    <row r="28" spans="1:5" s="72" customFormat="1" ht="18.75">
      <c r="A28" s="68"/>
      <c r="B28" s="69" t="s">
        <v>22</v>
      </c>
      <c r="C28" s="70">
        <v>14</v>
      </c>
      <c r="D28" s="70"/>
      <c r="E28" s="73" t="s">
        <v>69</v>
      </c>
    </row>
    <row r="29" spans="1:5" s="72" customFormat="1" ht="18.75">
      <c r="A29" s="68"/>
      <c r="B29" s="69" t="s">
        <v>24</v>
      </c>
      <c r="C29" s="70">
        <v>10</v>
      </c>
      <c r="D29" s="70"/>
      <c r="E29" s="73" t="s">
        <v>70</v>
      </c>
    </row>
    <row r="30" spans="1:5" s="72" customFormat="1" ht="18.75">
      <c r="A30" s="68"/>
      <c r="B30" s="69" t="s">
        <v>23</v>
      </c>
      <c r="C30" s="70">
        <v>14</v>
      </c>
      <c r="D30" s="70"/>
      <c r="E30" s="73" t="s">
        <v>71</v>
      </c>
    </row>
    <row r="31" spans="1:5" s="72" customFormat="1" ht="30">
      <c r="A31" s="68"/>
      <c r="B31" s="69" t="s">
        <v>28</v>
      </c>
      <c r="C31" s="70">
        <v>13</v>
      </c>
      <c r="D31" s="70"/>
      <c r="E31" s="73" t="s">
        <v>72</v>
      </c>
    </row>
    <row r="32" spans="1:5" s="72" customFormat="1" ht="18.75">
      <c r="A32" s="68"/>
      <c r="B32" s="69" t="s">
        <v>25</v>
      </c>
      <c r="C32" s="70">
        <v>10</v>
      </c>
      <c r="D32" s="70"/>
      <c r="E32" s="73" t="s">
        <v>73</v>
      </c>
    </row>
    <row r="33" spans="1:5" s="72" customFormat="1" ht="18.75">
      <c r="A33" s="68"/>
      <c r="B33" s="69" t="s">
        <v>26</v>
      </c>
      <c r="C33" s="70">
        <v>15</v>
      </c>
      <c r="D33" s="70"/>
      <c r="E33" s="73" t="s">
        <v>74</v>
      </c>
    </row>
    <row r="34" spans="1:5" s="72" customFormat="1" ht="18.75">
      <c r="A34" s="68"/>
      <c r="B34" s="69" t="s">
        <v>27</v>
      </c>
      <c r="C34" s="70">
        <v>12</v>
      </c>
      <c r="D34" s="70"/>
      <c r="E34" s="73" t="s">
        <v>75</v>
      </c>
    </row>
    <row r="35" spans="1:5" s="33" customFormat="1" ht="18.75">
      <c r="A35" s="67" t="s">
        <v>76</v>
      </c>
      <c r="B35" s="64" t="s">
        <v>77</v>
      </c>
      <c r="C35" s="65">
        <v>400</v>
      </c>
      <c r="D35" s="65"/>
      <c r="E35" s="66" t="s">
        <v>56</v>
      </c>
    </row>
    <row r="36" spans="1:5" s="41" customFormat="1" ht="33">
      <c r="A36" s="63" t="s">
        <v>78</v>
      </c>
      <c r="B36" s="64" t="s">
        <v>79</v>
      </c>
      <c r="C36" s="65">
        <v>200</v>
      </c>
      <c r="D36" s="65"/>
      <c r="E36" s="74" t="s">
        <v>80</v>
      </c>
    </row>
    <row r="37" spans="1:5" s="41" customFormat="1" ht="18.75">
      <c r="A37" s="63" t="s">
        <v>81</v>
      </c>
      <c r="B37" s="64" t="s">
        <v>82</v>
      </c>
      <c r="C37" s="65">
        <v>100</v>
      </c>
      <c r="D37" s="65"/>
      <c r="E37" s="74" t="s">
        <v>83</v>
      </c>
    </row>
    <row r="38" spans="1:5" s="33" customFormat="1" ht="18.75">
      <c r="A38" s="63" t="s">
        <v>84</v>
      </c>
      <c r="B38" s="64" t="s">
        <v>85</v>
      </c>
      <c r="C38" s="65">
        <v>300</v>
      </c>
      <c r="D38" s="65"/>
      <c r="E38" s="66" t="s">
        <v>56</v>
      </c>
    </row>
    <row r="39" spans="1:5" s="72" customFormat="1" ht="18.75">
      <c r="A39" s="75"/>
      <c r="B39" s="69" t="s">
        <v>61</v>
      </c>
      <c r="C39" s="70">
        <v>200</v>
      </c>
      <c r="D39" s="70"/>
      <c r="E39" s="71" t="s">
        <v>56</v>
      </c>
    </row>
    <row r="40" spans="1:5" s="72" customFormat="1" ht="18.75">
      <c r="A40" s="75"/>
      <c r="B40" s="69" t="s">
        <v>35</v>
      </c>
      <c r="C40" s="70">
        <v>6</v>
      </c>
      <c r="D40" s="70"/>
      <c r="E40" s="71" t="s">
        <v>62</v>
      </c>
    </row>
    <row r="41" spans="1:5" s="72" customFormat="1" ht="18.75">
      <c r="A41" s="75"/>
      <c r="B41" s="69" t="s">
        <v>17</v>
      </c>
      <c r="C41" s="70">
        <v>5</v>
      </c>
      <c r="D41" s="70"/>
      <c r="E41" s="73" t="s">
        <v>63</v>
      </c>
    </row>
    <row r="42" spans="1:5" s="72" customFormat="1" ht="18.75">
      <c r="A42" s="75"/>
      <c r="B42" s="69" t="s">
        <v>18</v>
      </c>
      <c r="C42" s="70">
        <v>5</v>
      </c>
      <c r="D42" s="70"/>
      <c r="E42" s="73" t="s">
        <v>64</v>
      </c>
    </row>
    <row r="43" spans="1:5" s="72" customFormat="1" ht="18.75">
      <c r="A43" s="75"/>
      <c r="B43" s="69" t="s">
        <v>29</v>
      </c>
      <c r="C43" s="70">
        <v>6</v>
      </c>
      <c r="D43" s="70"/>
      <c r="E43" s="73" t="s">
        <v>65</v>
      </c>
    </row>
    <row r="44" spans="1:5" s="72" customFormat="1" ht="18.75">
      <c r="A44" s="75"/>
      <c r="B44" s="69" t="s">
        <v>19</v>
      </c>
      <c r="C44" s="70">
        <v>6</v>
      </c>
      <c r="D44" s="70"/>
      <c r="E44" s="73" t="s">
        <v>66</v>
      </c>
    </row>
    <row r="45" spans="1:5" s="72" customFormat="1" ht="30">
      <c r="A45" s="75"/>
      <c r="B45" s="69" t="s">
        <v>20</v>
      </c>
      <c r="C45" s="70">
        <v>5</v>
      </c>
      <c r="D45" s="70"/>
      <c r="E45" s="73" t="s">
        <v>67</v>
      </c>
    </row>
    <row r="46" spans="1:5" s="72" customFormat="1" ht="18.75">
      <c r="A46" s="75"/>
      <c r="B46" s="69" t="s">
        <v>21</v>
      </c>
      <c r="C46" s="70">
        <v>5</v>
      </c>
      <c r="D46" s="70"/>
      <c r="E46" s="73" t="s">
        <v>68</v>
      </c>
    </row>
    <row r="47" spans="1:5" s="72" customFormat="1" ht="18.75">
      <c r="A47" s="75"/>
      <c r="B47" s="69" t="s">
        <v>22</v>
      </c>
      <c r="C47" s="70">
        <v>10</v>
      </c>
      <c r="D47" s="70"/>
      <c r="E47" s="73" t="s">
        <v>69</v>
      </c>
    </row>
    <row r="48" spans="1:5" s="72" customFormat="1" ht="18.75">
      <c r="A48" s="75"/>
      <c r="B48" s="69" t="s">
        <v>24</v>
      </c>
      <c r="C48" s="70">
        <v>6</v>
      </c>
      <c r="D48" s="70"/>
      <c r="E48" s="73" t="s">
        <v>70</v>
      </c>
    </row>
    <row r="49" spans="1:5" s="72" customFormat="1" ht="18.75">
      <c r="A49" s="75"/>
      <c r="B49" s="69" t="s">
        <v>23</v>
      </c>
      <c r="C49" s="70">
        <v>6</v>
      </c>
      <c r="D49" s="70"/>
      <c r="E49" s="73" t="s">
        <v>71</v>
      </c>
    </row>
    <row r="50" spans="1:5" s="72" customFormat="1" ht="18.75">
      <c r="A50" s="75"/>
      <c r="B50" s="69" t="s">
        <v>28</v>
      </c>
      <c r="C50" s="70">
        <v>11</v>
      </c>
      <c r="D50" s="70"/>
      <c r="E50" s="76" t="s">
        <v>72</v>
      </c>
    </row>
    <row r="51" spans="1:5" s="72" customFormat="1" ht="18.75">
      <c r="A51" s="75"/>
      <c r="B51" s="69" t="s">
        <v>25</v>
      </c>
      <c r="C51" s="70">
        <v>5</v>
      </c>
      <c r="D51" s="70"/>
      <c r="E51" s="73" t="s">
        <v>73</v>
      </c>
    </row>
    <row r="52" spans="1:5" s="72" customFormat="1" ht="18.75">
      <c r="A52" s="75"/>
      <c r="B52" s="69" t="s">
        <v>26</v>
      </c>
      <c r="C52" s="70">
        <v>7</v>
      </c>
      <c r="D52" s="70"/>
      <c r="E52" s="73" t="s">
        <v>74</v>
      </c>
    </row>
    <row r="53" spans="1:5" s="72" customFormat="1" ht="18.75">
      <c r="A53" s="75"/>
      <c r="B53" s="69" t="s">
        <v>27</v>
      </c>
      <c r="C53" s="70">
        <v>17</v>
      </c>
      <c r="D53" s="70"/>
      <c r="E53" s="73" t="s">
        <v>75</v>
      </c>
    </row>
    <row r="54" spans="1:5" s="33" customFormat="1" ht="18.75">
      <c r="A54" s="63"/>
      <c r="B54" s="64"/>
      <c r="C54" s="65"/>
      <c r="D54" s="65"/>
      <c r="E54" s="66"/>
    </row>
    <row r="55" spans="1:5" s="58" customFormat="1" ht="34.5">
      <c r="A55" s="59">
        <v>2</v>
      </c>
      <c r="B55" s="60" t="s">
        <v>86</v>
      </c>
      <c r="C55" s="61">
        <v>7863</v>
      </c>
      <c r="D55" s="61"/>
      <c r="E55" s="77">
        <f>SUM(C56:C61)</f>
        <v>7863</v>
      </c>
    </row>
    <row r="56" spans="1:5" s="82" customFormat="1" ht="33">
      <c r="A56" s="78" t="s">
        <v>87</v>
      </c>
      <c r="B56" s="79" t="s">
        <v>88</v>
      </c>
      <c r="C56" s="65">
        <v>1328</v>
      </c>
      <c r="D56" s="80"/>
      <c r="E56" s="81" t="s">
        <v>89</v>
      </c>
    </row>
    <row r="57" spans="1:5" s="82" customFormat="1" ht="33">
      <c r="A57" s="78" t="s">
        <v>90</v>
      </c>
      <c r="B57" s="79" t="s">
        <v>91</v>
      </c>
      <c r="C57" s="65">
        <v>2917</v>
      </c>
      <c r="D57" s="65"/>
      <c r="E57" s="81" t="s">
        <v>89</v>
      </c>
    </row>
    <row r="58" spans="1:5" s="82" customFormat="1" ht="49.5">
      <c r="A58" s="78" t="s">
        <v>92</v>
      </c>
      <c r="B58" s="79" t="s">
        <v>93</v>
      </c>
      <c r="C58" s="65">
        <v>224</v>
      </c>
      <c r="D58" s="65"/>
      <c r="E58" s="81" t="s">
        <v>89</v>
      </c>
    </row>
    <row r="59" spans="1:5" s="82" customFormat="1" ht="33">
      <c r="A59" s="78" t="s">
        <v>94</v>
      </c>
      <c r="B59" s="79" t="s">
        <v>95</v>
      </c>
      <c r="C59" s="65">
        <v>2483</v>
      </c>
      <c r="D59" s="65"/>
      <c r="E59" s="81" t="s">
        <v>89</v>
      </c>
    </row>
    <row r="60" spans="1:5" s="82" customFormat="1" ht="33">
      <c r="A60" s="78" t="s">
        <v>96</v>
      </c>
      <c r="B60" s="79" t="s">
        <v>97</v>
      </c>
      <c r="C60" s="65">
        <v>585</v>
      </c>
      <c r="D60" s="65"/>
      <c r="E60" s="81" t="s">
        <v>89</v>
      </c>
    </row>
    <row r="61" spans="1:5" s="82" customFormat="1" ht="49.5">
      <c r="A61" s="78" t="s">
        <v>98</v>
      </c>
      <c r="B61" s="79" t="s">
        <v>99</v>
      </c>
      <c r="C61" s="65">
        <v>326</v>
      </c>
      <c r="D61" s="65"/>
      <c r="E61" s="81" t="s">
        <v>89</v>
      </c>
    </row>
    <row r="62" spans="1:5" s="58" customFormat="1" ht="34.5">
      <c r="A62" s="59">
        <v>3</v>
      </c>
      <c r="B62" s="60" t="s">
        <v>100</v>
      </c>
      <c r="C62" s="61">
        <v>7564</v>
      </c>
      <c r="D62" s="61"/>
      <c r="E62" s="62">
        <f>SUM(C63:C72)</f>
        <v>7564</v>
      </c>
    </row>
    <row r="63" spans="1:5" s="33" customFormat="1" ht="18.75">
      <c r="A63" s="63" t="s">
        <v>101</v>
      </c>
      <c r="B63" s="64" t="s">
        <v>102</v>
      </c>
      <c r="C63" s="65">
        <v>715</v>
      </c>
      <c r="D63" s="65"/>
      <c r="E63" s="66" t="s">
        <v>89</v>
      </c>
    </row>
    <row r="64" spans="1:5" s="33" customFormat="1" ht="18.75">
      <c r="A64" s="63" t="s">
        <v>103</v>
      </c>
      <c r="B64" s="64" t="s">
        <v>104</v>
      </c>
      <c r="C64" s="65">
        <v>280</v>
      </c>
      <c r="D64" s="65"/>
      <c r="E64" s="66" t="s">
        <v>89</v>
      </c>
    </row>
    <row r="65" spans="1:5" s="58" customFormat="1" ht="18.75">
      <c r="A65" s="63" t="s">
        <v>105</v>
      </c>
      <c r="B65" s="64" t="s">
        <v>106</v>
      </c>
      <c r="C65" s="65">
        <v>119</v>
      </c>
      <c r="D65" s="65"/>
      <c r="E65" s="66" t="s">
        <v>89</v>
      </c>
    </row>
    <row r="66" spans="1:5" s="33" customFormat="1" ht="18.75">
      <c r="A66" s="63" t="s">
        <v>107</v>
      </c>
      <c r="B66" s="64" t="s">
        <v>108</v>
      </c>
      <c r="C66" s="65">
        <v>1760</v>
      </c>
      <c r="D66" s="65"/>
      <c r="E66" s="66" t="s">
        <v>89</v>
      </c>
    </row>
    <row r="67" spans="1:5" s="33" customFormat="1" ht="18.75">
      <c r="A67" s="63" t="s">
        <v>109</v>
      </c>
      <c r="B67" s="64" t="s">
        <v>110</v>
      </c>
      <c r="C67" s="65">
        <v>1495</v>
      </c>
      <c r="D67" s="65"/>
      <c r="E67" s="66" t="s">
        <v>89</v>
      </c>
    </row>
    <row r="68" spans="1:5" s="33" customFormat="1" ht="33">
      <c r="A68" s="63" t="s">
        <v>111</v>
      </c>
      <c r="B68" s="64" t="s">
        <v>112</v>
      </c>
      <c r="C68" s="65">
        <v>410</v>
      </c>
      <c r="D68" s="65"/>
      <c r="E68" s="66" t="s">
        <v>89</v>
      </c>
    </row>
    <row r="69" spans="1:5" s="33" customFormat="1" ht="18.75">
      <c r="A69" s="63" t="s">
        <v>113</v>
      </c>
      <c r="B69" s="64" t="s">
        <v>114</v>
      </c>
      <c r="C69" s="65">
        <v>445</v>
      </c>
      <c r="D69" s="65"/>
      <c r="E69" s="66" t="s">
        <v>89</v>
      </c>
    </row>
    <row r="70" spans="1:5" s="58" customFormat="1" ht="18.75">
      <c r="A70" s="63" t="s">
        <v>115</v>
      </c>
      <c r="B70" s="64" t="s">
        <v>116</v>
      </c>
      <c r="C70" s="65">
        <v>90</v>
      </c>
      <c r="D70" s="65"/>
      <c r="E70" s="66" t="s">
        <v>89</v>
      </c>
    </row>
    <row r="71" spans="1:5" s="58" customFormat="1" ht="33">
      <c r="A71" s="63" t="s">
        <v>117</v>
      </c>
      <c r="B71" s="64" t="s">
        <v>118</v>
      </c>
      <c r="C71" s="65">
        <v>500</v>
      </c>
      <c r="D71" s="65"/>
      <c r="E71" s="66" t="s">
        <v>89</v>
      </c>
    </row>
    <row r="72" spans="1:5" s="58" customFormat="1" ht="33">
      <c r="A72" s="63" t="s">
        <v>119</v>
      </c>
      <c r="B72" s="64" t="s">
        <v>120</v>
      </c>
      <c r="C72" s="65">
        <v>1750</v>
      </c>
      <c r="D72" s="65"/>
      <c r="E72" s="66" t="s">
        <v>89</v>
      </c>
    </row>
    <row r="73" spans="1:5" s="33" customFormat="1" ht="34.5">
      <c r="A73" s="60">
        <v>4</v>
      </c>
      <c r="B73" s="60" t="s">
        <v>121</v>
      </c>
      <c r="C73" s="83">
        <v>16600</v>
      </c>
      <c r="D73" s="83">
        <v>14400</v>
      </c>
      <c r="E73" s="66"/>
    </row>
    <row r="74" spans="1:5" s="58" customFormat="1" ht="18.75">
      <c r="A74" s="54"/>
      <c r="B74" s="55" t="s">
        <v>122</v>
      </c>
      <c r="C74" s="84">
        <f>C75+C79</f>
        <v>2200</v>
      </c>
      <c r="D74" s="84"/>
      <c r="E74" s="85"/>
    </row>
    <row r="75" spans="1:5" s="33" customFormat="1" ht="31.5">
      <c r="A75" s="86" t="s">
        <v>3</v>
      </c>
      <c r="B75" s="87" t="s">
        <v>123</v>
      </c>
      <c r="C75" s="87">
        <v>2050</v>
      </c>
      <c r="D75" s="88"/>
      <c r="E75" s="89" t="s">
        <v>124</v>
      </c>
    </row>
    <row r="76" spans="1:5" s="33" customFormat="1" ht="31.5">
      <c r="A76" s="90" t="s">
        <v>125</v>
      </c>
      <c r="B76" s="87" t="s">
        <v>126</v>
      </c>
      <c r="C76" s="87">
        <v>100</v>
      </c>
      <c r="D76" s="88"/>
      <c r="E76" s="91"/>
    </row>
    <row r="77" spans="1:5" s="33" customFormat="1" ht="18.75">
      <c r="A77" s="86"/>
      <c r="B77" s="87" t="s">
        <v>127</v>
      </c>
      <c r="C77" s="87">
        <v>50</v>
      </c>
      <c r="D77" s="88"/>
      <c r="E77" s="89"/>
    </row>
    <row r="78" spans="1:5" s="33" customFormat="1" ht="18.75">
      <c r="A78" s="86"/>
      <c r="B78" s="92" t="s">
        <v>128</v>
      </c>
      <c r="C78" s="87">
        <v>1900</v>
      </c>
      <c r="D78" s="88"/>
      <c r="E78" s="93"/>
    </row>
    <row r="79" spans="1:5" s="33" customFormat="1" ht="31.5">
      <c r="A79" s="86" t="s">
        <v>8</v>
      </c>
      <c r="B79" s="87" t="s">
        <v>129</v>
      </c>
      <c r="C79" s="87">
        <v>150</v>
      </c>
      <c r="D79" s="88"/>
      <c r="E79" s="91" t="s">
        <v>130</v>
      </c>
    </row>
    <row r="80" spans="1:5" s="58" customFormat="1" ht="18.75">
      <c r="A80" s="90"/>
      <c r="B80" s="94" t="s">
        <v>131</v>
      </c>
      <c r="C80" s="94">
        <f>C81+C84+C124</f>
        <v>14400</v>
      </c>
      <c r="D80" s="94">
        <f>D81+D84+D124</f>
        <v>14400</v>
      </c>
      <c r="E80" s="95"/>
    </row>
    <row r="81" spans="1:5" s="33" customFormat="1" ht="31.5">
      <c r="A81" s="96"/>
      <c r="B81" s="97" t="s">
        <v>132</v>
      </c>
      <c r="C81" s="97">
        <f>SUM(C82:C83)</f>
        <v>500</v>
      </c>
      <c r="D81" s="97">
        <f>SUM(D82:D83)</f>
        <v>500</v>
      </c>
      <c r="E81" s="91" t="s">
        <v>124</v>
      </c>
    </row>
    <row r="82" spans="1:5" s="33" customFormat="1" ht="31.5">
      <c r="A82" s="86">
        <v>1</v>
      </c>
      <c r="B82" s="87" t="s">
        <v>133</v>
      </c>
      <c r="C82" s="87">
        <v>250</v>
      </c>
      <c r="D82" s="87">
        <v>250</v>
      </c>
      <c r="E82" s="95"/>
    </row>
    <row r="83" spans="1:5" s="33" customFormat="1" ht="31.5">
      <c r="A83" s="86">
        <v>2</v>
      </c>
      <c r="B83" s="87" t="s">
        <v>134</v>
      </c>
      <c r="C83" s="87">
        <v>250</v>
      </c>
      <c r="D83" s="87">
        <v>250</v>
      </c>
      <c r="E83" s="95"/>
    </row>
    <row r="84" spans="1:5" s="33" customFormat="1" ht="18.75">
      <c r="A84" s="90"/>
      <c r="B84" s="94" t="s">
        <v>135</v>
      </c>
      <c r="C84" s="94">
        <f>SUM(C85,C87,C91,C93,C97,C100,C104,C108,C114,C116,C119)</f>
        <v>13450</v>
      </c>
      <c r="D84" s="94">
        <f>SUM(D85,D87,D91,D93,D97,D100,D104,D108,D114,D116,D119)</f>
        <v>13450</v>
      </c>
      <c r="E84" s="95"/>
    </row>
    <row r="85" spans="1:5" s="33" customFormat="1" ht="18.75">
      <c r="A85" s="90"/>
      <c r="B85" s="98" t="s">
        <v>136</v>
      </c>
      <c r="C85" s="94">
        <f>SUM(C86:C86)</f>
        <v>1700</v>
      </c>
      <c r="D85" s="94">
        <f>SUM(D86:D86)</f>
        <v>1700</v>
      </c>
      <c r="E85" s="99" t="s">
        <v>137</v>
      </c>
    </row>
    <row r="86" spans="1:5" s="33" customFormat="1" ht="31.5">
      <c r="A86" s="86">
        <v>1</v>
      </c>
      <c r="B86" s="100" t="s">
        <v>138</v>
      </c>
      <c r="C86" s="87">
        <v>1700</v>
      </c>
      <c r="D86" s="87">
        <v>1700</v>
      </c>
      <c r="E86" s="99"/>
    </row>
    <row r="87" spans="1:5" s="33" customFormat="1" ht="18.75">
      <c r="A87" s="86"/>
      <c r="B87" s="98" t="s">
        <v>139</v>
      </c>
      <c r="C87" s="94">
        <f>SUM(C88:C90)</f>
        <v>1200</v>
      </c>
      <c r="D87" s="94">
        <f>SUM(D88:D90)</f>
        <v>1200</v>
      </c>
      <c r="E87" s="99" t="s">
        <v>140</v>
      </c>
    </row>
    <row r="88" spans="1:5" s="33" customFormat="1" ht="18.75">
      <c r="A88" s="86">
        <v>2</v>
      </c>
      <c r="B88" s="100" t="s">
        <v>141</v>
      </c>
      <c r="C88" s="87">
        <v>400</v>
      </c>
      <c r="D88" s="87">
        <v>400</v>
      </c>
      <c r="E88" s="91"/>
    </row>
    <row r="89" spans="1:5" s="33" customFormat="1" ht="18.75">
      <c r="A89" s="86">
        <v>3</v>
      </c>
      <c r="B89" s="100" t="s">
        <v>142</v>
      </c>
      <c r="C89" s="87">
        <v>400</v>
      </c>
      <c r="D89" s="87">
        <v>400</v>
      </c>
      <c r="E89" s="91"/>
    </row>
    <row r="90" spans="1:5" s="33" customFormat="1" ht="18.75">
      <c r="A90" s="86">
        <v>4</v>
      </c>
      <c r="B90" s="100" t="s">
        <v>143</v>
      </c>
      <c r="C90" s="87">
        <v>400</v>
      </c>
      <c r="D90" s="87">
        <v>400</v>
      </c>
      <c r="E90" s="91"/>
    </row>
    <row r="91" spans="1:5" s="33" customFormat="1" ht="18.75">
      <c r="A91" s="86"/>
      <c r="B91" s="98" t="s">
        <v>144</v>
      </c>
      <c r="C91" s="94">
        <f>SUM(C92:C92)</f>
        <v>400</v>
      </c>
      <c r="D91" s="94">
        <f>SUM(D92:D92)</f>
        <v>400</v>
      </c>
      <c r="E91" s="99" t="s">
        <v>145</v>
      </c>
    </row>
    <row r="92" spans="1:5" s="33" customFormat="1" ht="18.75">
      <c r="A92" s="86">
        <v>5</v>
      </c>
      <c r="B92" s="100" t="s">
        <v>146</v>
      </c>
      <c r="C92" s="87">
        <v>400</v>
      </c>
      <c r="D92" s="87">
        <v>400</v>
      </c>
      <c r="E92" s="91"/>
    </row>
    <row r="93" spans="1:5" s="33" customFormat="1" ht="18.75">
      <c r="A93" s="86"/>
      <c r="B93" s="98" t="s">
        <v>147</v>
      </c>
      <c r="C93" s="94">
        <f>SUM(C94:C96)</f>
        <v>1400</v>
      </c>
      <c r="D93" s="94">
        <f>SUM(D94:D96)</f>
        <v>1400</v>
      </c>
      <c r="E93" s="99" t="s">
        <v>148</v>
      </c>
    </row>
    <row r="94" spans="1:5" s="33" customFormat="1" ht="18.75">
      <c r="A94" s="86">
        <v>6</v>
      </c>
      <c r="B94" s="100" t="s">
        <v>149</v>
      </c>
      <c r="C94" s="87">
        <v>500</v>
      </c>
      <c r="D94" s="87">
        <v>500</v>
      </c>
      <c r="E94" s="95"/>
    </row>
    <row r="95" spans="1:5" s="33" customFormat="1" ht="31.5">
      <c r="A95" s="86">
        <v>7</v>
      </c>
      <c r="B95" s="100" t="s">
        <v>150</v>
      </c>
      <c r="C95" s="87">
        <v>500</v>
      </c>
      <c r="D95" s="87">
        <v>500</v>
      </c>
      <c r="E95" s="95"/>
    </row>
    <row r="96" spans="1:5" s="33" customFormat="1" ht="31.5">
      <c r="A96" s="86">
        <v>8</v>
      </c>
      <c r="B96" s="100" t="s">
        <v>151</v>
      </c>
      <c r="C96" s="101">
        <v>400</v>
      </c>
      <c r="D96" s="101">
        <v>400</v>
      </c>
      <c r="E96" s="91"/>
    </row>
    <row r="97" spans="1:5" s="33" customFormat="1" ht="18.75">
      <c r="A97" s="86"/>
      <c r="B97" s="98" t="s">
        <v>152</v>
      </c>
      <c r="C97" s="94">
        <f>SUM(C98:C99)</f>
        <v>900</v>
      </c>
      <c r="D97" s="94">
        <f>SUM(D98:D99)</f>
        <v>900</v>
      </c>
      <c r="E97" s="99" t="s">
        <v>153</v>
      </c>
    </row>
    <row r="98" spans="1:5" s="33" customFormat="1" ht="18.75">
      <c r="A98" s="86">
        <v>9</v>
      </c>
      <c r="B98" s="100" t="s">
        <v>154</v>
      </c>
      <c r="C98" s="87">
        <v>400</v>
      </c>
      <c r="D98" s="87">
        <v>400</v>
      </c>
      <c r="E98" s="91"/>
    </row>
    <row r="99" spans="1:5" s="33" customFormat="1" ht="18.75">
      <c r="A99" s="86">
        <v>10</v>
      </c>
      <c r="B99" s="100" t="s">
        <v>155</v>
      </c>
      <c r="C99" s="87">
        <v>500</v>
      </c>
      <c r="D99" s="87">
        <v>500</v>
      </c>
      <c r="E99" s="91"/>
    </row>
    <row r="100" spans="1:5" s="33" customFormat="1" ht="18.75">
      <c r="A100" s="86"/>
      <c r="B100" s="98" t="s">
        <v>156</v>
      </c>
      <c r="C100" s="94">
        <f>SUM(C101:C103)</f>
        <v>750</v>
      </c>
      <c r="D100" s="94">
        <f>SUM(D101:D103)</f>
        <v>750</v>
      </c>
      <c r="E100" s="99" t="s">
        <v>157</v>
      </c>
    </row>
    <row r="101" spans="1:5" s="33" customFormat="1" ht="18.75">
      <c r="A101" s="86">
        <v>11</v>
      </c>
      <c r="B101" s="92" t="s">
        <v>158</v>
      </c>
      <c r="C101" s="87">
        <v>250</v>
      </c>
      <c r="D101" s="87">
        <v>250</v>
      </c>
      <c r="E101" s="91"/>
    </row>
    <row r="102" spans="1:5" s="33" customFormat="1" ht="18.75">
      <c r="A102" s="86">
        <v>12</v>
      </c>
      <c r="B102" s="92" t="s">
        <v>159</v>
      </c>
      <c r="C102" s="87">
        <v>250</v>
      </c>
      <c r="D102" s="87">
        <v>250</v>
      </c>
      <c r="E102" s="91"/>
    </row>
    <row r="103" spans="1:5" s="33" customFormat="1" ht="18.75">
      <c r="A103" s="86">
        <v>13</v>
      </c>
      <c r="B103" s="92" t="s">
        <v>160</v>
      </c>
      <c r="C103" s="87">
        <v>250</v>
      </c>
      <c r="D103" s="87">
        <v>250</v>
      </c>
      <c r="E103" s="91"/>
    </row>
    <row r="104" spans="1:5" s="33" customFormat="1" ht="18.75">
      <c r="A104" s="86"/>
      <c r="B104" s="98" t="s">
        <v>161</v>
      </c>
      <c r="C104" s="94">
        <f>SUM(C105:C107)</f>
        <v>1000</v>
      </c>
      <c r="D104" s="94">
        <f>SUM(D105:D107)</f>
        <v>1000</v>
      </c>
      <c r="E104" s="99" t="s">
        <v>162</v>
      </c>
    </row>
    <row r="105" spans="1:5" s="33" customFormat="1" ht="18.75">
      <c r="A105" s="86">
        <v>14</v>
      </c>
      <c r="B105" s="100" t="s">
        <v>163</v>
      </c>
      <c r="C105" s="87">
        <v>350</v>
      </c>
      <c r="D105" s="87">
        <v>350</v>
      </c>
      <c r="E105" s="99"/>
    </row>
    <row r="106" spans="1:5" s="58" customFormat="1" ht="31.5">
      <c r="A106" s="86">
        <v>15</v>
      </c>
      <c r="B106" s="100" t="s">
        <v>164</v>
      </c>
      <c r="C106" s="87">
        <v>300</v>
      </c>
      <c r="D106" s="87">
        <v>300</v>
      </c>
      <c r="E106" s="99"/>
    </row>
    <row r="107" spans="1:5" s="58" customFormat="1" ht="18.75">
      <c r="A107" s="86">
        <v>16</v>
      </c>
      <c r="B107" s="100" t="s">
        <v>165</v>
      </c>
      <c r="C107" s="87">
        <v>350</v>
      </c>
      <c r="D107" s="87">
        <v>350</v>
      </c>
      <c r="E107" s="99"/>
    </row>
    <row r="108" spans="1:5" s="58" customFormat="1" ht="18.75">
      <c r="A108" s="86"/>
      <c r="B108" s="98" t="s">
        <v>166</v>
      </c>
      <c r="C108" s="94">
        <f>SUM(C109:C113)</f>
        <v>1600</v>
      </c>
      <c r="D108" s="94">
        <f>SUM(D109:D113)</f>
        <v>1600</v>
      </c>
      <c r="E108" s="99" t="s">
        <v>167</v>
      </c>
    </row>
    <row r="109" spans="1:5" s="58" customFormat="1" ht="18.75">
      <c r="A109" s="86">
        <v>17</v>
      </c>
      <c r="B109" s="100" t="s">
        <v>168</v>
      </c>
      <c r="C109" s="87">
        <v>300</v>
      </c>
      <c r="D109" s="87">
        <v>300</v>
      </c>
      <c r="E109" s="91"/>
    </row>
    <row r="110" spans="1:5" s="33" customFormat="1" ht="31.5">
      <c r="A110" s="86">
        <v>18</v>
      </c>
      <c r="B110" s="100" t="s">
        <v>169</v>
      </c>
      <c r="C110" s="87">
        <v>300</v>
      </c>
      <c r="D110" s="87">
        <v>300</v>
      </c>
      <c r="E110" s="91"/>
    </row>
    <row r="111" spans="1:5" s="33" customFormat="1" ht="18.75">
      <c r="A111" s="86">
        <v>19</v>
      </c>
      <c r="B111" s="100" t="s">
        <v>170</v>
      </c>
      <c r="C111" s="87">
        <v>400</v>
      </c>
      <c r="D111" s="87">
        <v>400</v>
      </c>
      <c r="E111" s="91"/>
    </row>
    <row r="112" spans="1:5" s="33" customFormat="1" ht="18.75">
      <c r="A112" s="86">
        <v>20</v>
      </c>
      <c r="B112" s="100" t="s">
        <v>171</v>
      </c>
      <c r="C112" s="87">
        <v>300</v>
      </c>
      <c r="D112" s="87">
        <v>300</v>
      </c>
      <c r="E112" s="99"/>
    </row>
    <row r="113" spans="1:5" s="33" customFormat="1" ht="31.5">
      <c r="A113" s="86">
        <v>21</v>
      </c>
      <c r="B113" s="100" t="s">
        <v>172</v>
      </c>
      <c r="C113" s="87">
        <v>300</v>
      </c>
      <c r="D113" s="87">
        <v>300</v>
      </c>
      <c r="E113" s="99"/>
    </row>
    <row r="114" spans="1:5" s="58" customFormat="1" ht="18.75">
      <c r="A114" s="86"/>
      <c r="B114" s="98" t="s">
        <v>173</v>
      </c>
      <c r="C114" s="94">
        <f>SUM(C115:C115)</f>
        <v>3000</v>
      </c>
      <c r="D114" s="94">
        <f>SUM(D115:D115)</f>
        <v>3000</v>
      </c>
      <c r="E114" s="99" t="s">
        <v>174</v>
      </c>
    </row>
    <row r="115" spans="1:5" s="41" customFormat="1" ht="47.25">
      <c r="A115" s="86">
        <v>22</v>
      </c>
      <c r="B115" s="100" t="s">
        <v>175</v>
      </c>
      <c r="C115" s="101">
        <v>3000</v>
      </c>
      <c r="D115" s="101">
        <v>3000</v>
      </c>
      <c r="E115" s="102"/>
    </row>
    <row r="116" spans="1:5" s="33" customFormat="1" ht="18.75">
      <c r="A116" s="86"/>
      <c r="B116" s="98" t="s">
        <v>176</v>
      </c>
      <c r="C116" s="94">
        <f>SUM(C117:C118)</f>
        <v>1000</v>
      </c>
      <c r="D116" s="94">
        <f>SUM(D117:D118)</f>
        <v>1000</v>
      </c>
      <c r="E116" s="99" t="s">
        <v>177</v>
      </c>
    </row>
    <row r="117" spans="1:5" s="33" customFormat="1" ht="18.75">
      <c r="A117" s="86">
        <v>23</v>
      </c>
      <c r="B117" s="100" t="s">
        <v>178</v>
      </c>
      <c r="C117" s="87">
        <v>500</v>
      </c>
      <c r="D117" s="87">
        <v>500</v>
      </c>
      <c r="E117" s="95"/>
    </row>
    <row r="118" spans="1:5" s="33" customFormat="1" ht="18.75">
      <c r="A118" s="86">
        <v>24</v>
      </c>
      <c r="B118" s="100" t="s">
        <v>179</v>
      </c>
      <c r="C118" s="87">
        <v>500</v>
      </c>
      <c r="D118" s="87">
        <v>500</v>
      </c>
      <c r="E118" s="89"/>
    </row>
    <row r="119" spans="1:5" s="33" customFormat="1" ht="18.75">
      <c r="A119" s="90"/>
      <c r="B119" s="98" t="s">
        <v>180</v>
      </c>
      <c r="C119" s="94">
        <f>SUM(C120:C123)</f>
        <v>500</v>
      </c>
      <c r="D119" s="94">
        <f>SUM(D120:D123)</f>
        <v>500</v>
      </c>
      <c r="E119" s="99" t="s">
        <v>50</v>
      </c>
    </row>
    <row r="120" spans="1:5" s="33" customFormat="1" ht="31.5">
      <c r="A120" s="86">
        <v>25</v>
      </c>
      <c r="B120" s="100" t="s">
        <v>181</v>
      </c>
      <c r="C120" s="87">
        <v>125</v>
      </c>
      <c r="D120" s="87">
        <v>125</v>
      </c>
      <c r="E120" s="89"/>
    </row>
    <row r="121" spans="1:5" s="33" customFormat="1" ht="18.75">
      <c r="A121" s="86">
        <v>26</v>
      </c>
      <c r="B121" s="100" t="s">
        <v>182</v>
      </c>
      <c r="C121" s="87">
        <v>125</v>
      </c>
      <c r="D121" s="87">
        <v>125</v>
      </c>
      <c r="E121" s="89"/>
    </row>
    <row r="122" spans="1:5" s="33" customFormat="1" ht="31.5">
      <c r="A122" s="86">
        <v>27</v>
      </c>
      <c r="B122" s="100" t="s">
        <v>183</v>
      </c>
      <c r="C122" s="87">
        <v>125</v>
      </c>
      <c r="D122" s="87">
        <v>125</v>
      </c>
      <c r="E122" s="89"/>
    </row>
    <row r="123" spans="1:5" s="33" customFormat="1" ht="31.5">
      <c r="A123" s="86">
        <v>28</v>
      </c>
      <c r="B123" s="100" t="s">
        <v>184</v>
      </c>
      <c r="C123" s="87">
        <v>125</v>
      </c>
      <c r="D123" s="87">
        <v>125</v>
      </c>
      <c r="E123" s="89"/>
    </row>
    <row r="124" spans="1:5" s="33" customFormat="1" ht="31.5">
      <c r="A124" s="90"/>
      <c r="B124" s="98" t="s">
        <v>185</v>
      </c>
      <c r="C124" s="94">
        <f>SUM(C125:C125)</f>
        <v>450</v>
      </c>
      <c r="D124" s="94">
        <f>SUM(D125:D125)</f>
        <v>450</v>
      </c>
      <c r="E124" s="89" t="s">
        <v>124</v>
      </c>
    </row>
    <row r="125" spans="1:5" s="33" customFormat="1" ht="63">
      <c r="A125" s="86">
        <v>28</v>
      </c>
      <c r="B125" s="103" t="s">
        <v>186</v>
      </c>
      <c r="C125" s="87">
        <v>450</v>
      </c>
      <c r="D125" s="87">
        <v>450</v>
      </c>
      <c r="E125" s="89"/>
    </row>
    <row r="126" spans="1:5" s="33" customFormat="1" ht="18.75">
      <c r="A126" s="86"/>
      <c r="B126" s="103"/>
      <c r="C126" s="104"/>
      <c r="D126" s="104"/>
      <c r="E126" s="89"/>
    </row>
    <row r="127" spans="1:5" s="58" customFormat="1" ht="34.5">
      <c r="A127" s="59">
        <v>5</v>
      </c>
      <c r="B127" s="60" t="s">
        <v>187</v>
      </c>
      <c r="C127" s="61">
        <v>2955</v>
      </c>
      <c r="D127" s="61"/>
      <c r="E127" s="105">
        <f>C128+C133+C135+C143+C146</f>
        <v>2955</v>
      </c>
    </row>
    <row r="128" spans="1:5" s="58" customFormat="1" ht="33">
      <c r="A128" s="63" t="s">
        <v>188</v>
      </c>
      <c r="B128" s="64" t="s">
        <v>189</v>
      </c>
      <c r="C128" s="65">
        <f>SUM(C129:C132)</f>
        <v>1800</v>
      </c>
      <c r="D128" s="65"/>
      <c r="E128" s="74" t="s">
        <v>190</v>
      </c>
    </row>
    <row r="129" spans="1:5" s="109" customFormat="1" ht="19.5">
      <c r="A129" s="106"/>
      <c r="B129" s="107" t="s">
        <v>191</v>
      </c>
      <c r="C129" s="70">
        <v>500</v>
      </c>
      <c r="D129" s="70"/>
      <c r="E129" s="108"/>
    </row>
    <row r="130" spans="1:5" s="109" customFormat="1" ht="19.5">
      <c r="A130" s="106"/>
      <c r="B130" s="107" t="s">
        <v>192</v>
      </c>
      <c r="C130" s="70">
        <v>400</v>
      </c>
      <c r="D130" s="70"/>
      <c r="E130" s="108"/>
    </row>
    <row r="131" spans="1:5" s="109" customFormat="1" ht="19.5">
      <c r="A131" s="106"/>
      <c r="B131" s="107" t="s">
        <v>193</v>
      </c>
      <c r="C131" s="70">
        <v>600</v>
      </c>
      <c r="D131" s="70"/>
      <c r="E131" s="108"/>
    </row>
    <row r="132" spans="1:5" s="109" customFormat="1" ht="19.5">
      <c r="A132" s="106"/>
      <c r="B132" s="107" t="s">
        <v>194</v>
      </c>
      <c r="C132" s="70">
        <v>300</v>
      </c>
      <c r="D132" s="70"/>
      <c r="E132" s="108"/>
    </row>
    <row r="133" spans="1:5" s="58" customFormat="1" ht="49.5">
      <c r="A133" s="63" t="s">
        <v>195</v>
      </c>
      <c r="B133" s="64" t="s">
        <v>196</v>
      </c>
      <c r="C133" s="65">
        <v>100</v>
      </c>
      <c r="D133" s="65"/>
      <c r="E133" s="74" t="s">
        <v>190</v>
      </c>
    </row>
    <row r="134" spans="1:5" s="109" customFormat="1" ht="33">
      <c r="A134" s="68"/>
      <c r="B134" s="69" t="s">
        <v>197</v>
      </c>
      <c r="C134" s="70">
        <v>100</v>
      </c>
      <c r="D134" s="70"/>
      <c r="E134" s="108"/>
    </row>
    <row r="135" spans="1:5" s="33" customFormat="1" ht="49.5">
      <c r="A135" s="63" t="s">
        <v>198</v>
      </c>
      <c r="B135" s="64" t="s">
        <v>199</v>
      </c>
      <c r="C135" s="65">
        <f>SUM(C136:C142)</f>
        <v>845</v>
      </c>
      <c r="D135" s="65"/>
      <c r="E135" s="74" t="s">
        <v>190</v>
      </c>
    </row>
    <row r="136" spans="1:5" s="72" customFormat="1" ht="18.75">
      <c r="A136" s="106"/>
      <c r="B136" s="107" t="s">
        <v>200</v>
      </c>
      <c r="C136" s="70">
        <v>80</v>
      </c>
      <c r="D136" s="70"/>
      <c r="E136" s="108"/>
    </row>
    <row r="137" spans="1:5" s="72" customFormat="1" ht="18.75">
      <c r="A137" s="106"/>
      <c r="B137" s="107" t="s">
        <v>201</v>
      </c>
      <c r="C137" s="70">
        <v>80</v>
      </c>
      <c r="D137" s="70"/>
      <c r="E137" s="108"/>
    </row>
    <row r="138" spans="1:5" s="72" customFormat="1" ht="31.5">
      <c r="A138" s="106"/>
      <c r="B138" s="107" t="s">
        <v>202</v>
      </c>
      <c r="C138" s="70">
        <v>30</v>
      </c>
      <c r="D138" s="70"/>
      <c r="E138" s="108"/>
    </row>
    <row r="139" spans="1:5" s="72" customFormat="1" ht="18.75">
      <c r="A139" s="106"/>
      <c r="B139" s="107" t="s">
        <v>203</v>
      </c>
      <c r="C139" s="70">
        <v>280</v>
      </c>
      <c r="D139" s="70"/>
      <c r="E139" s="108"/>
    </row>
    <row r="140" spans="1:5" s="72" customFormat="1" ht="18.75">
      <c r="A140" s="106"/>
      <c r="B140" s="107" t="s">
        <v>204</v>
      </c>
      <c r="C140" s="70">
        <v>100</v>
      </c>
      <c r="D140" s="70"/>
      <c r="E140" s="108"/>
    </row>
    <row r="141" spans="1:5" s="72" customFormat="1" ht="18.75">
      <c r="A141" s="106"/>
      <c r="B141" s="107" t="s">
        <v>205</v>
      </c>
      <c r="C141" s="70">
        <v>225</v>
      </c>
      <c r="D141" s="70"/>
      <c r="E141" s="108"/>
    </row>
    <row r="142" spans="1:5" s="72" customFormat="1" ht="18.75">
      <c r="A142" s="106"/>
      <c r="B142" s="107" t="s">
        <v>206</v>
      </c>
      <c r="C142" s="70">
        <v>50</v>
      </c>
      <c r="D142" s="70"/>
      <c r="E142" s="108"/>
    </row>
    <row r="143" spans="1:5" s="33" customFormat="1" ht="33">
      <c r="A143" s="63" t="s">
        <v>207</v>
      </c>
      <c r="B143" s="64" t="s">
        <v>208</v>
      </c>
      <c r="C143" s="65">
        <f>SUM(C144:C145)</f>
        <v>150</v>
      </c>
      <c r="D143" s="65"/>
      <c r="E143" s="74" t="s">
        <v>190</v>
      </c>
    </row>
    <row r="144" spans="1:5" s="72" customFormat="1" ht="18.75">
      <c r="A144" s="68"/>
      <c r="B144" s="107" t="s">
        <v>209</v>
      </c>
      <c r="C144" s="70">
        <v>80</v>
      </c>
      <c r="D144" s="70"/>
      <c r="E144" s="108"/>
    </row>
    <row r="145" spans="1:5" s="72" customFormat="1" ht="18.75">
      <c r="A145" s="68"/>
      <c r="B145" s="107" t="s">
        <v>210</v>
      </c>
      <c r="C145" s="70">
        <v>70</v>
      </c>
      <c r="D145" s="70"/>
      <c r="E145" s="108"/>
    </row>
    <row r="146" spans="1:5" s="33" customFormat="1" ht="82.5">
      <c r="A146" s="63" t="s">
        <v>211</v>
      </c>
      <c r="B146" s="64" t="s">
        <v>212</v>
      </c>
      <c r="C146" s="65">
        <v>60</v>
      </c>
      <c r="D146" s="65"/>
      <c r="E146" s="74" t="s">
        <v>190</v>
      </c>
    </row>
    <row r="147" spans="1:5" s="72" customFormat="1" ht="18.75">
      <c r="A147" s="68"/>
      <c r="B147" s="110" t="s">
        <v>213</v>
      </c>
      <c r="C147" s="70">
        <v>60</v>
      </c>
      <c r="D147" s="70"/>
      <c r="E147" s="108"/>
    </row>
    <row r="148" spans="1:5" s="33" customFormat="1" ht="18.75">
      <c r="A148" s="63"/>
      <c r="B148" s="64"/>
      <c r="C148" s="65"/>
      <c r="D148" s="65"/>
      <c r="E148" s="74"/>
    </row>
    <row r="149" spans="1:5" s="58" customFormat="1" ht="34.5">
      <c r="A149" s="59">
        <v>6</v>
      </c>
      <c r="B149" s="111" t="s">
        <v>214</v>
      </c>
      <c r="C149" s="61">
        <v>62180</v>
      </c>
      <c r="D149" s="65"/>
      <c r="E149" s="105">
        <f>C150+C151+C152+C156+C158+C164+C175</f>
        <v>62180</v>
      </c>
    </row>
    <row r="150" spans="1:5" s="41" customFormat="1" ht="33">
      <c r="A150" s="63" t="s">
        <v>215</v>
      </c>
      <c r="B150" s="64" t="s">
        <v>216</v>
      </c>
      <c r="C150" s="65">
        <v>800</v>
      </c>
      <c r="D150" s="65"/>
      <c r="E150" s="81" t="s">
        <v>217</v>
      </c>
    </row>
    <row r="151" spans="1:5" s="33" customFormat="1" ht="33">
      <c r="A151" s="63" t="s">
        <v>218</v>
      </c>
      <c r="B151" s="64" t="s">
        <v>219</v>
      </c>
      <c r="C151" s="65">
        <v>4000</v>
      </c>
      <c r="D151" s="65"/>
      <c r="E151" s="81" t="s">
        <v>217</v>
      </c>
    </row>
    <row r="152" spans="1:5" s="33" customFormat="1" ht="33">
      <c r="A152" s="63" t="s">
        <v>220</v>
      </c>
      <c r="B152" s="64" t="s">
        <v>221</v>
      </c>
      <c r="C152" s="65">
        <v>4200</v>
      </c>
      <c r="D152" s="65"/>
      <c r="E152" s="77">
        <f>SUM(C153:C155)</f>
        <v>4200</v>
      </c>
    </row>
    <row r="153" spans="1:5" s="72" customFormat="1" ht="115.5">
      <c r="A153" s="68"/>
      <c r="B153" s="69" t="s">
        <v>222</v>
      </c>
      <c r="C153" s="70">
        <v>800</v>
      </c>
      <c r="D153" s="70"/>
      <c r="E153" s="81" t="s">
        <v>217</v>
      </c>
    </row>
    <row r="154" spans="1:5" s="72" customFormat="1" ht="66">
      <c r="A154" s="68"/>
      <c r="B154" s="69" t="s">
        <v>223</v>
      </c>
      <c r="C154" s="70">
        <v>3000</v>
      </c>
      <c r="D154" s="70"/>
      <c r="E154" s="81" t="s">
        <v>217</v>
      </c>
    </row>
    <row r="155" spans="1:5" s="72" customFormat="1" ht="49.5">
      <c r="A155" s="68"/>
      <c r="B155" s="69" t="s">
        <v>224</v>
      </c>
      <c r="C155" s="70">
        <v>400</v>
      </c>
      <c r="D155" s="70"/>
      <c r="E155" s="81" t="s">
        <v>217</v>
      </c>
    </row>
    <row r="156" spans="1:5" s="33" customFormat="1" ht="33">
      <c r="A156" s="63" t="s">
        <v>225</v>
      </c>
      <c r="B156" s="64" t="s">
        <v>226</v>
      </c>
      <c r="C156" s="65">
        <v>2000</v>
      </c>
      <c r="D156" s="65"/>
      <c r="E156" s="112" t="s">
        <v>227</v>
      </c>
    </row>
    <row r="157" spans="1:5" s="72" customFormat="1" ht="18.75">
      <c r="A157" s="68"/>
      <c r="B157" s="69" t="s">
        <v>228</v>
      </c>
      <c r="C157" s="70">
        <v>2000</v>
      </c>
      <c r="D157" s="70"/>
      <c r="E157" s="112" t="s">
        <v>217</v>
      </c>
    </row>
    <row r="158" spans="1:5" s="33" customFormat="1" ht="18.75">
      <c r="A158" s="63" t="s">
        <v>229</v>
      </c>
      <c r="B158" s="113" t="s">
        <v>230</v>
      </c>
      <c r="C158" s="114">
        <f>SUM(C159:C162)</f>
        <v>8600</v>
      </c>
      <c r="D158" s="65"/>
      <c r="E158" s="77">
        <f>SUM(C159:C163)</f>
        <v>8600</v>
      </c>
    </row>
    <row r="159" spans="1:5" s="72" customFormat="1" ht="33">
      <c r="A159" s="68"/>
      <c r="B159" s="69" t="s">
        <v>231</v>
      </c>
      <c r="C159" s="70">
        <v>2320</v>
      </c>
      <c r="D159" s="70"/>
      <c r="E159" s="112" t="s">
        <v>137</v>
      </c>
    </row>
    <row r="160" spans="1:5" s="72" customFormat="1" ht="33">
      <c r="A160" s="68"/>
      <c r="B160" s="69" t="s">
        <v>232</v>
      </c>
      <c r="C160" s="70">
        <v>1000</v>
      </c>
      <c r="D160" s="70"/>
      <c r="E160" s="112" t="s">
        <v>162</v>
      </c>
    </row>
    <row r="161" spans="1:5" s="72" customFormat="1" ht="49.5">
      <c r="A161" s="68"/>
      <c r="B161" s="69" t="s">
        <v>233</v>
      </c>
      <c r="C161" s="70">
        <v>3280</v>
      </c>
      <c r="D161" s="70"/>
      <c r="E161" s="112" t="s">
        <v>227</v>
      </c>
    </row>
    <row r="162" spans="1:5" s="72" customFormat="1" ht="33">
      <c r="A162" s="68"/>
      <c r="B162" s="69" t="s">
        <v>234</v>
      </c>
      <c r="C162" s="70">
        <v>2000</v>
      </c>
      <c r="D162" s="70"/>
      <c r="E162" s="112" t="s">
        <v>227</v>
      </c>
    </row>
    <row r="163" spans="1:5" s="33" customFormat="1" ht="18.75">
      <c r="A163" s="63"/>
      <c r="B163" s="64"/>
      <c r="C163" s="65"/>
      <c r="D163" s="65"/>
      <c r="E163" s="81"/>
    </row>
    <row r="164" spans="1:5" s="33" customFormat="1" ht="33">
      <c r="A164" s="63" t="s">
        <v>235</v>
      </c>
      <c r="B164" s="113" t="s">
        <v>236</v>
      </c>
      <c r="C164" s="114">
        <f>SUM(C165:C173)</f>
        <v>22000</v>
      </c>
      <c r="D164" s="65"/>
      <c r="E164" s="77">
        <f>SUM(C165:C174)</f>
        <v>22000</v>
      </c>
    </row>
    <row r="165" spans="1:5" s="72" customFormat="1" ht="49.5">
      <c r="A165" s="68"/>
      <c r="B165" s="115" t="s">
        <v>237</v>
      </c>
      <c r="C165" s="70">
        <v>2400</v>
      </c>
      <c r="D165" s="70"/>
      <c r="E165" s="112" t="s">
        <v>238</v>
      </c>
    </row>
    <row r="166" spans="1:5" s="72" customFormat="1" ht="33">
      <c r="A166" s="68"/>
      <c r="B166" s="69" t="s">
        <v>239</v>
      </c>
      <c r="C166" s="70">
        <v>3700</v>
      </c>
      <c r="D166" s="70"/>
      <c r="E166" s="112" t="s">
        <v>174</v>
      </c>
    </row>
    <row r="167" spans="1:5" s="72" customFormat="1" ht="18.75">
      <c r="A167" s="68"/>
      <c r="B167" s="69" t="s">
        <v>240</v>
      </c>
      <c r="C167" s="70">
        <v>500</v>
      </c>
      <c r="D167" s="70"/>
      <c r="E167" s="112" t="s">
        <v>140</v>
      </c>
    </row>
    <row r="168" spans="1:5" s="72" customFormat="1" ht="18.75">
      <c r="A168" s="68"/>
      <c r="B168" s="69" t="s">
        <v>241</v>
      </c>
      <c r="C168" s="70">
        <v>3800</v>
      </c>
      <c r="D168" s="70"/>
      <c r="E168" s="112" t="s">
        <v>177</v>
      </c>
    </row>
    <row r="169" spans="1:5" s="72" customFormat="1" ht="33">
      <c r="A169" s="68"/>
      <c r="B169" s="69" t="s">
        <v>242</v>
      </c>
      <c r="C169" s="70">
        <v>2000</v>
      </c>
      <c r="D169" s="70"/>
      <c r="E169" s="112" t="s">
        <v>174</v>
      </c>
    </row>
    <row r="170" spans="1:5" s="72" customFormat="1" ht="18.75">
      <c r="A170" s="68"/>
      <c r="B170" s="69" t="s">
        <v>243</v>
      </c>
      <c r="C170" s="70">
        <v>3000</v>
      </c>
      <c r="D170" s="70"/>
      <c r="E170" s="112" t="s">
        <v>167</v>
      </c>
    </row>
    <row r="171" spans="1:5" s="72" customFormat="1" ht="82.5">
      <c r="A171" s="68"/>
      <c r="B171" s="69" t="s">
        <v>244</v>
      </c>
      <c r="C171" s="70">
        <v>3200</v>
      </c>
      <c r="D171" s="70"/>
      <c r="E171" s="112" t="s">
        <v>227</v>
      </c>
    </row>
    <row r="172" spans="1:5" s="72" customFormat="1" ht="49.5">
      <c r="A172" s="68"/>
      <c r="B172" s="69" t="s">
        <v>245</v>
      </c>
      <c r="C172" s="70">
        <v>1400</v>
      </c>
      <c r="D172" s="70"/>
      <c r="E172" s="112" t="s">
        <v>238</v>
      </c>
    </row>
    <row r="173" spans="1:5" s="72" customFormat="1" ht="49.5">
      <c r="A173" s="68"/>
      <c r="B173" s="69" t="s">
        <v>246</v>
      </c>
      <c r="C173" s="70">
        <v>2000</v>
      </c>
      <c r="D173" s="70"/>
      <c r="E173" s="112" t="s">
        <v>227</v>
      </c>
    </row>
    <row r="174" spans="1:5" s="33" customFormat="1" ht="18.75">
      <c r="A174" s="63"/>
      <c r="B174" s="64"/>
      <c r="C174" s="65"/>
      <c r="D174" s="65"/>
      <c r="E174" s="81"/>
    </row>
    <row r="175" spans="1:5" s="33" customFormat="1" ht="33">
      <c r="A175" s="63" t="s">
        <v>247</v>
      </c>
      <c r="B175" s="64" t="s">
        <v>248</v>
      </c>
      <c r="C175" s="116">
        <f>C176+C186+C187</f>
        <v>20580</v>
      </c>
      <c r="D175" s="65"/>
      <c r="E175" s="81"/>
    </row>
    <row r="176" spans="1:5" s="33" customFormat="1" ht="33">
      <c r="A176" s="67" t="s">
        <v>249</v>
      </c>
      <c r="B176" s="117" t="s">
        <v>248</v>
      </c>
      <c r="C176" s="65">
        <f>C177+C179+C181+C182+C184</f>
        <v>19000</v>
      </c>
      <c r="D176" s="65"/>
      <c r="E176" s="81" t="s">
        <v>56</v>
      </c>
    </row>
    <row r="177" spans="1:5" s="33" customFormat="1" ht="33">
      <c r="A177" s="63"/>
      <c r="B177" s="117" t="s">
        <v>250</v>
      </c>
      <c r="C177" s="65">
        <v>6000</v>
      </c>
      <c r="D177" s="65"/>
      <c r="E177" s="81" t="s">
        <v>56</v>
      </c>
    </row>
    <row r="178" spans="1:5" s="72" customFormat="1" ht="18.75">
      <c r="A178" s="68"/>
      <c r="B178" s="118" t="s">
        <v>251</v>
      </c>
      <c r="C178" s="70">
        <v>3000</v>
      </c>
      <c r="D178" s="70"/>
      <c r="E178" s="112"/>
    </row>
    <row r="179" spans="1:5" s="33" customFormat="1" ht="33">
      <c r="A179" s="63"/>
      <c r="B179" s="117" t="s">
        <v>252</v>
      </c>
      <c r="C179" s="65">
        <v>5000</v>
      </c>
      <c r="D179" s="65"/>
      <c r="E179" s="81" t="s">
        <v>56</v>
      </c>
    </row>
    <row r="180" spans="1:5" s="72" customFormat="1" ht="18.75">
      <c r="A180" s="68"/>
      <c r="B180" s="118" t="s">
        <v>251</v>
      </c>
      <c r="C180" s="70">
        <v>3000</v>
      </c>
      <c r="D180" s="70"/>
      <c r="E180" s="112"/>
    </row>
    <row r="181" spans="1:5" s="33" customFormat="1" ht="33">
      <c r="A181" s="63"/>
      <c r="B181" s="117" t="s">
        <v>253</v>
      </c>
      <c r="C181" s="65">
        <v>2000</v>
      </c>
      <c r="D181" s="65"/>
      <c r="E181" s="81" t="s">
        <v>56</v>
      </c>
    </row>
    <row r="182" spans="1:5" s="33" customFormat="1" ht="18.75">
      <c r="A182" s="63"/>
      <c r="B182" s="117" t="s">
        <v>254</v>
      </c>
      <c r="C182" s="65">
        <v>3000</v>
      </c>
      <c r="D182" s="65"/>
      <c r="E182" s="81" t="s">
        <v>56</v>
      </c>
    </row>
    <row r="183" spans="1:5" s="72" customFormat="1" ht="18.75">
      <c r="A183" s="68"/>
      <c r="B183" s="118" t="s">
        <v>251</v>
      </c>
      <c r="C183" s="70">
        <v>2000</v>
      </c>
      <c r="D183" s="70"/>
      <c r="E183" s="112"/>
    </row>
    <row r="184" spans="1:5" s="33" customFormat="1" ht="18.75">
      <c r="A184" s="63"/>
      <c r="B184" s="117" t="s">
        <v>255</v>
      </c>
      <c r="C184" s="65">
        <v>3000</v>
      </c>
      <c r="D184" s="65"/>
      <c r="E184" s="81" t="s">
        <v>56</v>
      </c>
    </row>
    <row r="185" spans="1:5" s="72" customFormat="1" ht="18.75">
      <c r="A185" s="68"/>
      <c r="B185" s="118" t="s">
        <v>251</v>
      </c>
      <c r="C185" s="70">
        <v>2000</v>
      </c>
      <c r="D185" s="70"/>
      <c r="E185" s="112"/>
    </row>
    <row r="186" spans="1:5" s="33" customFormat="1" ht="33">
      <c r="A186" s="67" t="s">
        <v>256</v>
      </c>
      <c r="B186" s="117" t="s">
        <v>257</v>
      </c>
      <c r="C186" s="65">
        <v>1500</v>
      </c>
      <c r="D186" s="65"/>
      <c r="E186" s="66" t="s">
        <v>56</v>
      </c>
    </row>
    <row r="187" spans="1:5" s="33" customFormat="1" ht="18.75">
      <c r="A187" s="67" t="s">
        <v>258</v>
      </c>
      <c r="B187" s="117" t="s">
        <v>259</v>
      </c>
      <c r="C187" s="65">
        <v>80</v>
      </c>
      <c r="D187" s="65"/>
      <c r="E187" s="66" t="s">
        <v>56</v>
      </c>
    </row>
    <row r="188" spans="1:5" s="58" customFormat="1" ht="34.5">
      <c r="A188" s="59">
        <v>7</v>
      </c>
      <c r="B188" s="60" t="s">
        <v>260</v>
      </c>
      <c r="C188" s="61">
        <v>790</v>
      </c>
      <c r="D188" s="65"/>
      <c r="E188" s="66" t="s">
        <v>261</v>
      </c>
    </row>
    <row r="189" spans="1:5" s="33" customFormat="1" ht="34.5">
      <c r="A189" s="59">
        <v>8</v>
      </c>
      <c r="B189" s="60" t="s">
        <v>262</v>
      </c>
      <c r="C189" s="61">
        <v>1500</v>
      </c>
      <c r="D189" s="65"/>
      <c r="E189" s="66" t="s">
        <v>261</v>
      </c>
    </row>
    <row r="190" spans="1:5" s="33" customFormat="1" ht="34.5">
      <c r="A190" s="59">
        <v>9</v>
      </c>
      <c r="B190" s="60" t="s">
        <v>263</v>
      </c>
      <c r="C190" s="61">
        <v>2046</v>
      </c>
      <c r="D190" s="65"/>
      <c r="E190" s="119">
        <f>SUM(C191:C196)</f>
        <v>2046</v>
      </c>
    </row>
    <row r="191" spans="1:5" s="33" customFormat="1" ht="33">
      <c r="A191" s="63" t="s">
        <v>264</v>
      </c>
      <c r="B191" s="79" t="s">
        <v>265</v>
      </c>
      <c r="C191" s="65">
        <v>653</v>
      </c>
      <c r="D191" s="65"/>
      <c r="E191" s="120" t="s">
        <v>89</v>
      </c>
    </row>
    <row r="192" spans="1:5" s="33" customFormat="1" ht="33">
      <c r="A192" s="63" t="s">
        <v>266</v>
      </c>
      <c r="B192" s="79" t="s">
        <v>267</v>
      </c>
      <c r="C192" s="65">
        <v>260</v>
      </c>
      <c r="D192" s="65"/>
      <c r="E192" s="120" t="s">
        <v>89</v>
      </c>
    </row>
    <row r="193" spans="1:5" s="33" customFormat="1" ht="66">
      <c r="A193" s="63" t="s">
        <v>268</v>
      </c>
      <c r="B193" s="79" t="s">
        <v>269</v>
      </c>
      <c r="C193" s="65">
        <v>293</v>
      </c>
      <c r="D193" s="65"/>
      <c r="E193" s="120" t="s">
        <v>89</v>
      </c>
    </row>
    <row r="194" spans="1:5" s="33" customFormat="1" ht="33">
      <c r="A194" s="63" t="s">
        <v>270</v>
      </c>
      <c r="B194" s="79" t="s">
        <v>271</v>
      </c>
      <c r="C194" s="65">
        <v>180</v>
      </c>
      <c r="D194" s="65"/>
      <c r="E194" s="120" t="s">
        <v>89</v>
      </c>
    </row>
    <row r="195" spans="1:5" s="33" customFormat="1" ht="49.5">
      <c r="A195" s="63" t="s">
        <v>272</v>
      </c>
      <c r="B195" s="79" t="s">
        <v>273</v>
      </c>
      <c r="C195" s="65">
        <v>330</v>
      </c>
      <c r="D195" s="65"/>
      <c r="E195" s="120" t="s">
        <v>274</v>
      </c>
    </row>
    <row r="196" spans="1:5" s="33" customFormat="1" ht="66">
      <c r="A196" s="63" t="s">
        <v>275</v>
      </c>
      <c r="B196" s="79" t="s">
        <v>276</v>
      </c>
      <c r="C196" s="65">
        <v>330</v>
      </c>
      <c r="D196" s="65"/>
      <c r="E196" s="120" t="s">
        <v>274</v>
      </c>
    </row>
    <row r="197" spans="1:5" s="33" customFormat="1" ht="18.75">
      <c r="A197" s="54"/>
      <c r="B197" s="79"/>
      <c r="C197" s="65"/>
      <c r="D197" s="65"/>
      <c r="E197" s="120"/>
    </row>
    <row r="198" spans="1:5" s="33" customFormat="1" ht="34.5">
      <c r="A198" s="59">
        <v>10</v>
      </c>
      <c r="B198" s="121" t="s">
        <v>277</v>
      </c>
      <c r="C198" s="61">
        <v>430</v>
      </c>
      <c r="D198" s="61"/>
      <c r="E198" s="62">
        <f>SUM(C199:C202)</f>
        <v>430</v>
      </c>
    </row>
    <row r="199" spans="1:5" s="33" customFormat="1" ht="33">
      <c r="A199" s="122" t="s">
        <v>278</v>
      </c>
      <c r="B199" s="117" t="s">
        <v>279</v>
      </c>
      <c r="C199" s="65">
        <v>100</v>
      </c>
      <c r="D199" s="65"/>
      <c r="E199" s="66" t="s">
        <v>56</v>
      </c>
    </row>
    <row r="200" spans="1:5" s="33" customFormat="1" ht="49.5">
      <c r="A200" s="122" t="s">
        <v>280</v>
      </c>
      <c r="B200" s="117" t="s">
        <v>281</v>
      </c>
      <c r="C200" s="65">
        <v>210</v>
      </c>
      <c r="D200" s="65"/>
      <c r="E200" s="66" t="s">
        <v>56</v>
      </c>
    </row>
    <row r="201" spans="1:5" s="33" customFormat="1" ht="33">
      <c r="A201" s="122" t="s">
        <v>282</v>
      </c>
      <c r="B201" s="117" t="s">
        <v>283</v>
      </c>
      <c r="C201" s="65">
        <v>40</v>
      </c>
      <c r="D201" s="65"/>
      <c r="E201" s="66" t="s">
        <v>56</v>
      </c>
    </row>
    <row r="202" spans="1:5" s="33" customFormat="1" ht="33">
      <c r="A202" s="122" t="s">
        <v>284</v>
      </c>
      <c r="B202" s="117" t="s">
        <v>85</v>
      </c>
      <c r="C202" s="65">
        <f>SUM(C203:C217)</f>
        <v>80</v>
      </c>
      <c r="D202" s="65"/>
      <c r="E202" s="66" t="s">
        <v>56</v>
      </c>
    </row>
    <row r="203" spans="1:5" s="72" customFormat="1" ht="18.75">
      <c r="A203" s="75"/>
      <c r="B203" s="69" t="s">
        <v>61</v>
      </c>
      <c r="C203" s="70">
        <v>42</v>
      </c>
      <c r="D203" s="70"/>
      <c r="E203" s="71" t="s">
        <v>56</v>
      </c>
    </row>
    <row r="204" spans="1:5" s="72" customFormat="1" ht="18.75">
      <c r="A204" s="75"/>
      <c r="B204" s="69" t="s">
        <v>35</v>
      </c>
      <c r="C204" s="70">
        <v>3</v>
      </c>
      <c r="D204" s="70"/>
      <c r="E204" s="71" t="s">
        <v>62</v>
      </c>
    </row>
    <row r="205" spans="1:5" s="72" customFormat="1" ht="18.75">
      <c r="A205" s="75"/>
      <c r="B205" s="69" t="s">
        <v>17</v>
      </c>
      <c r="C205" s="70">
        <v>2</v>
      </c>
      <c r="D205" s="70"/>
      <c r="E205" s="73" t="s">
        <v>63</v>
      </c>
    </row>
    <row r="206" spans="1:5" s="72" customFormat="1" ht="18.75">
      <c r="A206" s="75"/>
      <c r="B206" s="69" t="s">
        <v>18</v>
      </c>
      <c r="C206" s="70">
        <v>2</v>
      </c>
      <c r="D206" s="70"/>
      <c r="E206" s="73" t="s">
        <v>64</v>
      </c>
    </row>
    <row r="207" spans="1:5" s="72" customFormat="1" ht="18.75">
      <c r="A207" s="75"/>
      <c r="B207" s="69" t="s">
        <v>29</v>
      </c>
      <c r="C207" s="70">
        <v>2</v>
      </c>
      <c r="D207" s="70"/>
      <c r="E207" s="73" t="s">
        <v>65</v>
      </c>
    </row>
    <row r="208" spans="1:5" s="72" customFormat="1" ht="18.75">
      <c r="A208" s="75"/>
      <c r="B208" s="69" t="s">
        <v>19</v>
      </c>
      <c r="C208" s="70">
        <v>2</v>
      </c>
      <c r="D208" s="70"/>
      <c r="E208" s="73" t="s">
        <v>66</v>
      </c>
    </row>
    <row r="209" spans="1:5" s="72" customFormat="1" ht="30">
      <c r="A209" s="75"/>
      <c r="B209" s="69" t="s">
        <v>20</v>
      </c>
      <c r="C209" s="70">
        <v>2</v>
      </c>
      <c r="D209" s="70"/>
      <c r="E209" s="73" t="s">
        <v>67</v>
      </c>
    </row>
    <row r="210" spans="1:5" s="72" customFormat="1" ht="18.75">
      <c r="A210" s="75"/>
      <c r="B210" s="69" t="s">
        <v>21</v>
      </c>
      <c r="C210" s="70">
        <v>2</v>
      </c>
      <c r="D210" s="70"/>
      <c r="E210" s="73" t="s">
        <v>68</v>
      </c>
    </row>
    <row r="211" spans="1:5" s="72" customFormat="1" ht="18.75">
      <c r="A211" s="75"/>
      <c r="B211" s="69" t="s">
        <v>22</v>
      </c>
      <c r="C211" s="70">
        <v>4</v>
      </c>
      <c r="D211" s="70"/>
      <c r="E211" s="73" t="s">
        <v>69</v>
      </c>
    </row>
    <row r="212" spans="1:5" s="72" customFormat="1" ht="18.75">
      <c r="A212" s="75"/>
      <c r="B212" s="69" t="s">
        <v>24</v>
      </c>
      <c r="C212" s="70">
        <v>3</v>
      </c>
      <c r="D212" s="70"/>
      <c r="E212" s="73" t="s">
        <v>70</v>
      </c>
    </row>
    <row r="213" spans="1:5" s="72" customFormat="1" ht="18.75">
      <c r="A213" s="75"/>
      <c r="B213" s="69" t="s">
        <v>23</v>
      </c>
      <c r="C213" s="70">
        <v>4</v>
      </c>
      <c r="D213" s="70"/>
      <c r="E213" s="73" t="s">
        <v>71</v>
      </c>
    </row>
    <row r="214" spans="1:5" s="72" customFormat="1" ht="18.75">
      <c r="A214" s="75"/>
      <c r="B214" s="69" t="s">
        <v>28</v>
      </c>
      <c r="C214" s="70">
        <v>2</v>
      </c>
      <c r="D214" s="70"/>
      <c r="E214" s="76" t="s">
        <v>72</v>
      </c>
    </row>
    <row r="215" spans="1:5" s="72" customFormat="1" ht="18.75">
      <c r="A215" s="75"/>
      <c r="B215" s="69" t="s">
        <v>25</v>
      </c>
      <c r="C215" s="70">
        <v>2</v>
      </c>
      <c r="D215" s="70"/>
      <c r="E215" s="73" t="s">
        <v>73</v>
      </c>
    </row>
    <row r="216" spans="1:5" s="72" customFormat="1" ht="18.75">
      <c r="A216" s="75"/>
      <c r="B216" s="69" t="s">
        <v>26</v>
      </c>
      <c r="C216" s="70">
        <v>4</v>
      </c>
      <c r="D216" s="70"/>
      <c r="E216" s="73" t="s">
        <v>74</v>
      </c>
    </row>
    <row r="217" spans="1:5" s="72" customFormat="1" ht="18.75">
      <c r="A217" s="75"/>
      <c r="B217" s="69" t="s">
        <v>27</v>
      </c>
      <c r="C217" s="70">
        <v>4</v>
      </c>
      <c r="D217" s="70"/>
      <c r="E217" s="73" t="s">
        <v>75</v>
      </c>
    </row>
    <row r="218" spans="1:7" s="33" customFormat="1" ht="8.25" customHeight="1">
      <c r="A218" s="122"/>
      <c r="B218" s="117"/>
      <c r="C218" s="65"/>
      <c r="D218" s="65"/>
      <c r="E218" s="66"/>
      <c r="G218" s="123"/>
    </row>
    <row r="219" spans="1:5" s="58" customFormat="1" ht="18.75">
      <c r="A219" s="124" t="s">
        <v>8</v>
      </c>
      <c r="B219" s="125" t="s">
        <v>285</v>
      </c>
      <c r="C219" s="56">
        <f>C220+C226+C232+C239+C240+C246</f>
        <v>27249.245</v>
      </c>
      <c r="D219" s="56">
        <f>D220+D226+D232+D239+D240+D246</f>
        <v>19000</v>
      </c>
      <c r="E219" s="126">
        <f>C220+C226+C232+C239+C240+C246</f>
        <v>27249.245</v>
      </c>
    </row>
    <row r="220" spans="1:5" s="58" customFormat="1" ht="34.5">
      <c r="A220" s="127">
        <v>1</v>
      </c>
      <c r="B220" s="128" t="s">
        <v>286</v>
      </c>
      <c r="C220" s="61">
        <f>SUM(C221:C225)</f>
        <v>19000</v>
      </c>
      <c r="D220" s="61">
        <f>SUM(D221:D225)</f>
        <v>19000</v>
      </c>
      <c r="E220" s="105">
        <f>SUM(D221:D225)</f>
        <v>19000</v>
      </c>
    </row>
    <row r="221" spans="1:5" s="33" customFormat="1" ht="18.75">
      <c r="A221" s="78"/>
      <c r="B221" s="129" t="s">
        <v>17</v>
      </c>
      <c r="C221" s="65">
        <f>D221</f>
        <v>3100</v>
      </c>
      <c r="D221" s="65">
        <v>3100</v>
      </c>
      <c r="E221" s="74" t="s">
        <v>137</v>
      </c>
    </row>
    <row r="222" spans="1:5" s="33" customFormat="1" ht="18.75">
      <c r="A222" s="78"/>
      <c r="B222" s="129" t="s">
        <v>18</v>
      </c>
      <c r="C222" s="65">
        <f>D222</f>
        <v>5000</v>
      </c>
      <c r="D222" s="65">
        <v>5000</v>
      </c>
      <c r="E222" s="74" t="s">
        <v>148</v>
      </c>
    </row>
    <row r="223" spans="1:5" s="33" customFormat="1" ht="18.75">
      <c r="A223" s="78"/>
      <c r="B223" s="129" t="s">
        <v>29</v>
      </c>
      <c r="C223" s="65">
        <f>D223</f>
        <v>3800</v>
      </c>
      <c r="D223" s="65">
        <v>3800</v>
      </c>
      <c r="E223" s="74" t="s">
        <v>153</v>
      </c>
    </row>
    <row r="224" spans="1:5" s="33" customFormat="1" ht="18.75">
      <c r="A224" s="78"/>
      <c r="B224" s="129" t="s">
        <v>20</v>
      </c>
      <c r="C224" s="65">
        <f>D224</f>
        <v>2000</v>
      </c>
      <c r="D224" s="65">
        <v>2000</v>
      </c>
      <c r="E224" s="74" t="s">
        <v>162</v>
      </c>
    </row>
    <row r="225" spans="1:5" s="33" customFormat="1" ht="18.75">
      <c r="A225" s="78"/>
      <c r="B225" s="129" t="s">
        <v>21</v>
      </c>
      <c r="C225" s="65">
        <f>D225</f>
        <v>5100</v>
      </c>
      <c r="D225" s="65">
        <v>5100</v>
      </c>
      <c r="E225" s="74" t="s">
        <v>140</v>
      </c>
    </row>
    <row r="226" spans="1:5" s="58" customFormat="1" ht="18.75">
      <c r="A226" s="127">
        <v>2</v>
      </c>
      <c r="B226" s="128" t="s">
        <v>287</v>
      </c>
      <c r="C226" s="61">
        <f>19*300</f>
        <v>5700</v>
      </c>
      <c r="D226" s="61"/>
      <c r="E226" s="105">
        <f>SUM(C227:C231)</f>
        <v>5700</v>
      </c>
    </row>
    <row r="227" spans="1:8" s="33" customFormat="1" ht="18.75">
      <c r="A227" s="78"/>
      <c r="B227" s="129" t="s">
        <v>17</v>
      </c>
      <c r="C227" s="65">
        <v>907</v>
      </c>
      <c r="D227" s="65"/>
      <c r="E227" s="74" t="s">
        <v>137</v>
      </c>
      <c r="F227" s="33"/>
      <c r="G227" s="33">
        <v>3</v>
      </c>
      <c r="H227" s="33"/>
    </row>
    <row r="228" spans="1:8" s="33" customFormat="1" ht="18.75">
      <c r="A228" s="78"/>
      <c r="B228" s="129" t="s">
        <v>18</v>
      </c>
      <c r="C228" s="65">
        <v>1502</v>
      </c>
      <c r="D228" s="65"/>
      <c r="E228" s="74" t="s">
        <v>148</v>
      </c>
      <c r="F228" s="33"/>
      <c r="G228" s="33">
        <v>5</v>
      </c>
      <c r="H228" s="33"/>
    </row>
    <row r="229" spans="1:8" s="33" customFormat="1" ht="18.75">
      <c r="A229" s="78"/>
      <c r="B229" s="129" t="s">
        <v>29</v>
      </c>
      <c r="C229" s="65">
        <v>1147</v>
      </c>
      <c r="D229" s="65"/>
      <c r="E229" s="74" t="s">
        <v>153</v>
      </c>
      <c r="F229" s="33"/>
      <c r="G229" s="33">
        <v>4</v>
      </c>
      <c r="H229" s="33"/>
    </row>
    <row r="230" spans="1:8" s="33" customFormat="1" ht="18.75">
      <c r="A230" s="78"/>
      <c r="B230" s="129" t="s">
        <v>20</v>
      </c>
      <c r="C230" s="65">
        <v>604</v>
      </c>
      <c r="D230" s="65"/>
      <c r="E230" s="74" t="s">
        <v>162</v>
      </c>
      <c r="F230" s="33"/>
      <c r="G230" s="33">
        <v>2</v>
      </c>
      <c r="H230" s="33"/>
    </row>
    <row r="231" spans="1:8" s="33" customFormat="1" ht="18.75">
      <c r="A231" s="78"/>
      <c r="B231" s="129" t="s">
        <v>21</v>
      </c>
      <c r="C231" s="65">
        <v>1540</v>
      </c>
      <c r="D231" s="65"/>
      <c r="E231" s="74" t="s">
        <v>140</v>
      </c>
      <c r="F231" s="33"/>
      <c r="G231" s="33">
        <v>5</v>
      </c>
      <c r="H231" s="33"/>
    </row>
    <row r="232" spans="1:5" s="33" customFormat="1" ht="34.5">
      <c r="A232" s="127">
        <v>3</v>
      </c>
      <c r="B232" s="128" t="s">
        <v>288</v>
      </c>
      <c r="C232" s="61">
        <f>62*19</f>
        <v>1178</v>
      </c>
      <c r="D232" s="65"/>
      <c r="E232" s="130">
        <f>SUM(C233:C238)</f>
        <v>1178</v>
      </c>
    </row>
    <row r="233" spans="1:5" s="33" customFormat="1" ht="18.75">
      <c r="A233" s="127"/>
      <c r="B233" s="129" t="s">
        <v>289</v>
      </c>
      <c r="C233" s="65">
        <v>340</v>
      </c>
      <c r="D233" s="65"/>
      <c r="E233" s="74" t="s">
        <v>290</v>
      </c>
    </row>
    <row r="234" spans="1:8" s="33" customFormat="1" ht="18.75">
      <c r="A234" s="127"/>
      <c r="B234" s="129" t="s">
        <v>17</v>
      </c>
      <c r="C234" s="65">
        <v>135</v>
      </c>
      <c r="D234" s="65"/>
      <c r="E234" s="74" t="s">
        <v>137</v>
      </c>
      <c r="F234" s="33"/>
      <c r="G234" s="33">
        <v>3</v>
      </c>
      <c r="H234" s="131">
        <f>C234/G234</f>
        <v>45</v>
      </c>
    </row>
    <row r="235" spans="1:8" s="33" customFormat="1" ht="18.75">
      <c r="A235" s="127"/>
      <c r="B235" s="129" t="s">
        <v>18</v>
      </c>
      <c r="C235" s="65">
        <v>215</v>
      </c>
      <c r="D235" s="65"/>
      <c r="E235" s="74" t="s">
        <v>148</v>
      </c>
      <c r="F235" s="33"/>
      <c r="G235" s="33">
        <v>5</v>
      </c>
      <c r="H235" s="33"/>
    </row>
    <row r="236" spans="1:8" s="33" customFormat="1" ht="18.75">
      <c r="A236" s="127"/>
      <c r="B236" s="129" t="s">
        <v>29</v>
      </c>
      <c r="C236" s="65">
        <v>175</v>
      </c>
      <c r="D236" s="65"/>
      <c r="E236" s="74" t="s">
        <v>153</v>
      </c>
      <c r="F236" s="33"/>
      <c r="G236" s="33">
        <v>4</v>
      </c>
      <c r="H236" s="33"/>
    </row>
    <row r="237" spans="1:8" s="33" customFormat="1" ht="18.75">
      <c r="A237" s="127"/>
      <c r="B237" s="129" t="s">
        <v>20</v>
      </c>
      <c r="C237" s="65">
        <f>44*G237</f>
        <v>88</v>
      </c>
      <c r="D237" s="65"/>
      <c r="E237" s="74" t="s">
        <v>162</v>
      </c>
      <c r="F237" s="33"/>
      <c r="G237" s="33">
        <v>2</v>
      </c>
      <c r="H237" s="33"/>
    </row>
    <row r="238" spans="1:8" s="33" customFormat="1" ht="18.75">
      <c r="A238" s="127"/>
      <c r="B238" s="129" t="s">
        <v>21</v>
      </c>
      <c r="C238" s="65">
        <v>225</v>
      </c>
      <c r="D238" s="65"/>
      <c r="E238" s="74" t="s">
        <v>140</v>
      </c>
      <c r="F238" s="33"/>
      <c r="G238" s="33">
        <v>5</v>
      </c>
      <c r="H238" s="33"/>
    </row>
    <row r="239" spans="1:8" s="33" customFormat="1" ht="34.5">
      <c r="A239" s="127">
        <v>4</v>
      </c>
      <c r="B239" s="128" t="s">
        <v>291</v>
      </c>
      <c r="C239" s="61">
        <f>19*5</f>
        <v>95</v>
      </c>
      <c r="D239" s="65"/>
      <c r="E239" s="74" t="s">
        <v>83</v>
      </c>
      <c r="F239" s="33"/>
      <c r="G239" s="33">
        <v>19</v>
      </c>
      <c r="H239" s="131">
        <f>C239/G239</f>
        <v>5</v>
      </c>
    </row>
    <row r="240" spans="1:5" s="58" customFormat="1" ht="18.75">
      <c r="A240" s="127">
        <v>5</v>
      </c>
      <c r="B240" s="128" t="s">
        <v>292</v>
      </c>
      <c r="C240" s="61">
        <f>19*60</f>
        <v>1140</v>
      </c>
      <c r="D240" s="61"/>
      <c r="E240" s="105">
        <f>SUM(C241:C245)</f>
        <v>1140</v>
      </c>
    </row>
    <row r="241" spans="1:8" s="33" customFormat="1" ht="18.75">
      <c r="A241" s="78"/>
      <c r="B241" s="129" t="s">
        <v>17</v>
      </c>
      <c r="C241" s="65">
        <v>181</v>
      </c>
      <c r="D241" s="65"/>
      <c r="E241" s="74" t="s">
        <v>137</v>
      </c>
      <c r="F241" s="33"/>
      <c r="G241" s="33">
        <v>3</v>
      </c>
      <c r="H241" s="33"/>
    </row>
    <row r="242" spans="1:8" s="33" customFormat="1" ht="18.75">
      <c r="A242" s="78"/>
      <c r="B242" s="129" t="s">
        <v>18</v>
      </c>
      <c r="C242" s="65">
        <f>60*G242</f>
        <v>300</v>
      </c>
      <c r="D242" s="65"/>
      <c r="E242" s="74" t="s">
        <v>148</v>
      </c>
      <c r="F242" s="33"/>
      <c r="G242" s="33">
        <v>5</v>
      </c>
      <c r="H242" s="123">
        <f>C242/G242</f>
        <v>60</v>
      </c>
    </row>
    <row r="243" spans="1:8" s="33" customFormat="1" ht="18.75">
      <c r="A243" s="78"/>
      <c r="B243" s="129" t="s">
        <v>29</v>
      </c>
      <c r="C243" s="65">
        <v>230</v>
      </c>
      <c r="D243" s="65"/>
      <c r="E243" s="74" t="s">
        <v>153</v>
      </c>
      <c r="F243" s="33"/>
      <c r="G243" s="33">
        <v>4</v>
      </c>
      <c r="H243" s="33"/>
    </row>
    <row r="244" spans="1:8" s="33" customFormat="1" ht="18.75">
      <c r="A244" s="78"/>
      <c r="B244" s="129" t="s">
        <v>20</v>
      </c>
      <c r="C244" s="65">
        <v>121</v>
      </c>
      <c r="D244" s="65"/>
      <c r="E244" s="74" t="s">
        <v>162</v>
      </c>
      <c r="F244" s="33"/>
      <c r="G244" s="33">
        <v>2</v>
      </c>
      <c r="H244" s="33"/>
    </row>
    <row r="245" spans="1:8" s="33" customFormat="1" ht="18.75">
      <c r="A245" s="78"/>
      <c r="B245" s="129" t="s">
        <v>21</v>
      </c>
      <c r="C245" s="65">
        <v>308</v>
      </c>
      <c r="D245" s="65"/>
      <c r="E245" s="74" t="s">
        <v>140</v>
      </c>
      <c r="F245" s="33"/>
      <c r="G245" s="33">
        <v>5</v>
      </c>
      <c r="H245" s="33"/>
    </row>
    <row r="246" spans="1:5" s="33" customFormat="1" ht="34.5">
      <c r="A246" s="127">
        <v>6</v>
      </c>
      <c r="B246" s="128" t="s">
        <v>293</v>
      </c>
      <c r="C246" s="61">
        <f>0.5%*27249</f>
        <v>136.245</v>
      </c>
      <c r="D246" s="65"/>
      <c r="E246" s="74" t="s">
        <v>294</v>
      </c>
    </row>
    <row r="247" spans="1:5" s="33" customFormat="1" ht="18.75">
      <c r="A247" s="132" t="s">
        <v>295</v>
      </c>
      <c r="B247" s="125" t="s">
        <v>296</v>
      </c>
      <c r="C247" s="56">
        <v>3360</v>
      </c>
      <c r="D247" s="56">
        <f>SUM(D248:D251)</f>
        <v>3360</v>
      </c>
      <c r="E247" s="74"/>
    </row>
    <row r="248" spans="1:5" s="33" customFormat="1" ht="33">
      <c r="A248" s="78">
        <v>1</v>
      </c>
      <c r="B248" s="117" t="s">
        <v>297</v>
      </c>
      <c r="C248" s="65">
        <f>D248</f>
        <v>2460</v>
      </c>
      <c r="D248" s="65">
        <v>2460</v>
      </c>
      <c r="E248" s="74" t="s">
        <v>80</v>
      </c>
    </row>
    <row r="249" spans="1:5" s="33" customFormat="1" ht="18.75">
      <c r="A249" s="78">
        <v>2</v>
      </c>
      <c r="B249" s="117" t="s">
        <v>298</v>
      </c>
      <c r="C249" s="65">
        <f>D249</f>
        <v>600</v>
      </c>
      <c r="D249" s="65">
        <v>600</v>
      </c>
      <c r="E249" s="74" t="s">
        <v>80</v>
      </c>
    </row>
    <row r="250" spans="1:5" s="33" customFormat="1" ht="33">
      <c r="A250" s="78">
        <v>3</v>
      </c>
      <c r="B250" s="117" t="s">
        <v>299</v>
      </c>
      <c r="C250" s="65">
        <f>D250</f>
        <v>260</v>
      </c>
      <c r="D250" s="65">
        <v>260</v>
      </c>
      <c r="E250" s="74" t="s">
        <v>300</v>
      </c>
    </row>
    <row r="251" spans="1:5" s="33" customFormat="1" ht="18.75">
      <c r="A251" s="78">
        <v>4</v>
      </c>
      <c r="B251" s="117" t="s">
        <v>301</v>
      </c>
      <c r="C251" s="65">
        <f>D251</f>
        <v>40</v>
      </c>
      <c r="D251" s="65">
        <v>40</v>
      </c>
      <c r="E251" s="74" t="s">
        <v>80</v>
      </c>
    </row>
    <row r="252" spans="1:5" s="134" customFormat="1" ht="17.25" thickBot="1">
      <c r="A252" s="133"/>
      <c r="B252" s="133"/>
      <c r="C252" s="133"/>
      <c r="D252" s="133"/>
      <c r="E252" s="133"/>
    </row>
    <row r="253" spans="1:5" s="135" customFormat="1" ht="12" customHeight="1">
      <c r="A253" s="47"/>
      <c r="B253" s="33"/>
      <c r="C253" s="33"/>
      <c r="D253" s="33"/>
      <c r="E253" s="33"/>
    </row>
  </sheetData>
  <mergeCells count="7">
    <mergeCell ref="A2:E2"/>
    <mergeCell ref="A3:E3"/>
    <mergeCell ref="A4:E4"/>
    <mergeCell ref="A7:A8"/>
    <mergeCell ref="B7:B8"/>
    <mergeCell ref="C7:D7"/>
    <mergeCell ref="E7:E8"/>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E62"/>
  <sheetViews>
    <sheetView zoomScale="75" zoomScaleNormal="75" workbookViewId="0" topLeftCell="A62">
      <selection activeCell="A45" sqref="A45:E62"/>
    </sheetView>
  </sheetViews>
  <sheetFormatPr defaultColWidth="9.00390625" defaultRowHeight="15.75"/>
  <cols>
    <col min="1" max="1" width="6.00390625" style="2" customWidth="1"/>
    <col min="2" max="2" width="43.50390625" style="1" customWidth="1"/>
    <col min="3" max="3" width="14.625" style="2" customWidth="1"/>
    <col min="4" max="4" width="14.625" style="1" customWidth="1"/>
    <col min="5" max="16384" width="9.00390625" style="1" customWidth="1"/>
  </cols>
  <sheetData>
    <row r="1" ht="18.75">
      <c r="D1" s="4" t="s">
        <v>22</v>
      </c>
    </row>
    <row r="3" spans="1:4" ht="19.5">
      <c r="A3" s="306" t="str">
        <f>TP!A3</f>
        <v>KẾ HOẠCH NĂM 2010</v>
      </c>
      <c r="B3" s="306"/>
      <c r="C3" s="306"/>
      <c r="D3" s="306"/>
    </row>
    <row r="4" spans="1:4" ht="21.75">
      <c r="A4" s="307" t="s">
        <v>0</v>
      </c>
      <c r="B4" s="307"/>
      <c r="C4" s="307"/>
      <c r="D4" s="307"/>
    </row>
    <row r="5" spans="1:4" ht="18.75">
      <c r="A5" s="308" t="str">
        <f>TP!A5:D5</f>
        <v>(Ban hành kèm Quyết định số 67/2009/QĐ-UBND ngày 08/12/2009 của UBND tỉnh)</v>
      </c>
      <c r="B5" s="308"/>
      <c r="C5" s="308"/>
      <c r="D5" s="308"/>
    </row>
    <row r="6" spans="2:4" ht="18.75">
      <c r="B6" s="2"/>
      <c r="D6" s="2"/>
    </row>
    <row r="7" ht="19.5" thickBot="1"/>
    <row r="8" spans="1:4" s="3" customFormat="1" ht="18.75">
      <c r="A8" s="22" t="s">
        <v>2</v>
      </c>
      <c r="B8" s="23" t="s">
        <v>1</v>
      </c>
      <c r="C8" s="23" t="s">
        <v>13</v>
      </c>
      <c r="D8" s="24" t="s">
        <v>33</v>
      </c>
    </row>
    <row r="9" spans="1:4" s="3" customFormat="1" ht="18.75">
      <c r="A9" s="18" t="s">
        <v>3</v>
      </c>
      <c r="B9" s="20" t="s">
        <v>9</v>
      </c>
      <c r="C9" s="19"/>
      <c r="D9" s="21"/>
    </row>
    <row r="10" spans="1:4" ht="18.75">
      <c r="A10" s="13">
        <v>1</v>
      </c>
      <c r="B10" s="9" t="s">
        <v>4</v>
      </c>
      <c r="C10" s="10" t="str">
        <f>DHUE!C10</f>
        <v>Tấn</v>
      </c>
      <c r="D10" s="26">
        <f>'[1]SL LUA'!$C$17</f>
        <v>80000</v>
      </c>
    </row>
    <row r="11" spans="1:4" ht="18.75">
      <c r="A11" s="13">
        <v>2</v>
      </c>
      <c r="B11" s="9" t="s">
        <v>5</v>
      </c>
      <c r="C11" s="10" t="str">
        <f>DHUE!C11</f>
        <v>Tấn</v>
      </c>
      <c r="D11" s="26">
        <f>'[1]CAY CN'!$C$10</f>
        <v>76000</v>
      </c>
    </row>
    <row r="12" spans="1:4" ht="18.75">
      <c r="A12" s="13">
        <v>3</v>
      </c>
      <c r="B12" s="9" t="s">
        <v>6</v>
      </c>
      <c r="C12" s="10" t="str">
        <f>DHUE!C12</f>
        <v>Tấn</v>
      </c>
      <c r="D12" s="26">
        <f>'[1]CAY CN'!$C$16</f>
        <v>21000</v>
      </c>
    </row>
    <row r="13" spans="1:4" ht="18.75" hidden="1">
      <c r="A13" s="13">
        <v>5</v>
      </c>
      <c r="B13" s="9" t="s">
        <v>7</v>
      </c>
      <c r="C13" s="10" t="str">
        <f>DHUE!C13</f>
        <v>Tấn</v>
      </c>
      <c r="D13" s="12"/>
    </row>
    <row r="14" spans="1:4" s="3" customFormat="1" ht="18.75">
      <c r="A14" s="5" t="s">
        <v>8</v>
      </c>
      <c r="B14" s="6" t="s">
        <v>10</v>
      </c>
      <c r="C14" s="10"/>
      <c r="D14" s="8"/>
    </row>
    <row r="15" spans="1:4" ht="18.75">
      <c r="A15" s="13">
        <v>1</v>
      </c>
      <c r="B15" s="9" t="s">
        <v>11</v>
      </c>
      <c r="C15" s="10" t="str">
        <f>DHUE!C15</f>
        <v>%o</v>
      </c>
      <c r="D15" s="12">
        <v>0.25</v>
      </c>
    </row>
    <row r="16" spans="1:4" ht="18.75">
      <c r="A16" s="13">
        <v>2</v>
      </c>
      <c r="B16" s="9" t="s">
        <v>12</v>
      </c>
      <c r="C16" s="10" t="str">
        <f>DHUE!C16</f>
        <v>Hộ</v>
      </c>
      <c r="D16" s="12">
        <v>270</v>
      </c>
    </row>
    <row r="17" spans="1:4" ht="19.5" thickBot="1">
      <c r="A17" s="14"/>
      <c r="B17" s="15"/>
      <c r="C17" s="16"/>
      <c r="D17" s="17"/>
    </row>
    <row r="20" spans="1:5" ht="18.75">
      <c r="A20" s="174"/>
      <c r="B20" s="175"/>
      <c r="C20" s="175"/>
      <c r="D20" s="176" t="s">
        <v>22</v>
      </c>
      <c r="E20" s="175"/>
    </row>
    <row r="21" spans="1:5" ht="18.75">
      <c r="A21" s="329" t="s">
        <v>34</v>
      </c>
      <c r="B21" s="329"/>
      <c r="C21" s="329"/>
      <c r="D21" s="329"/>
      <c r="E21" s="329"/>
    </row>
    <row r="22" spans="1:5" ht="18.75">
      <c r="A22" s="310" t="s">
        <v>474</v>
      </c>
      <c r="B22" s="311"/>
      <c r="C22" s="311"/>
      <c r="D22" s="311"/>
      <c r="E22" s="311"/>
    </row>
    <row r="23" spans="1:5" ht="18.75">
      <c r="A23" s="312" t="s">
        <v>38</v>
      </c>
      <c r="B23" s="312"/>
      <c r="C23" s="312"/>
      <c r="D23" s="312"/>
      <c r="E23" s="312"/>
    </row>
    <row r="24" spans="1:5" ht="18.75">
      <c r="A24" s="178"/>
      <c r="B24" s="178"/>
      <c r="C24" s="178"/>
      <c r="D24" s="313" t="s">
        <v>367</v>
      </c>
      <c r="E24" s="313"/>
    </row>
    <row r="25" spans="1:5" ht="19.5" thickBot="1">
      <c r="A25" s="177"/>
      <c r="B25" s="179"/>
      <c r="C25" s="180"/>
      <c r="D25" s="181"/>
      <c r="E25" s="182"/>
    </row>
    <row r="26" spans="1:5" ht="18.75">
      <c r="A26" s="314" t="s">
        <v>326</v>
      </c>
      <c r="B26" s="317" t="s">
        <v>327</v>
      </c>
      <c r="C26" s="320" t="s">
        <v>328</v>
      </c>
      <c r="D26" s="323" t="s">
        <v>329</v>
      </c>
      <c r="E26" s="326" t="s">
        <v>330</v>
      </c>
    </row>
    <row r="27" spans="1:5" ht="18.75">
      <c r="A27" s="315"/>
      <c r="B27" s="318"/>
      <c r="C27" s="321"/>
      <c r="D27" s="324"/>
      <c r="E27" s="327"/>
    </row>
    <row r="28" spans="1:5" ht="19.5" thickBot="1">
      <c r="A28" s="316"/>
      <c r="B28" s="319"/>
      <c r="C28" s="322"/>
      <c r="D28" s="325"/>
      <c r="E28" s="328"/>
    </row>
    <row r="29" spans="1:5" ht="18.75">
      <c r="A29" s="194"/>
      <c r="B29" s="160" t="s">
        <v>331</v>
      </c>
      <c r="C29" s="195"/>
      <c r="D29" s="196"/>
      <c r="E29" s="198"/>
    </row>
    <row r="30" spans="1:5" ht="18.75">
      <c r="A30" s="163">
        <v>1</v>
      </c>
      <c r="B30" s="164" t="s">
        <v>475</v>
      </c>
      <c r="C30" s="165" t="s">
        <v>377</v>
      </c>
      <c r="D30" s="162">
        <v>5</v>
      </c>
      <c r="E30" s="198"/>
    </row>
    <row r="31" spans="1:5" ht="45">
      <c r="A31" s="163">
        <f>A30+1</f>
        <v>2</v>
      </c>
      <c r="B31" s="164" t="s">
        <v>476</v>
      </c>
      <c r="C31" s="165"/>
      <c r="D31" s="162">
        <v>0</v>
      </c>
      <c r="E31" s="236" t="s">
        <v>477</v>
      </c>
    </row>
    <row r="32" spans="1:5" ht="18.75">
      <c r="A32" s="163">
        <f>A31+1</f>
        <v>3</v>
      </c>
      <c r="B32" s="164" t="s">
        <v>478</v>
      </c>
      <c r="C32" s="165" t="s">
        <v>479</v>
      </c>
      <c r="D32" s="162">
        <v>8</v>
      </c>
      <c r="E32" s="236"/>
    </row>
    <row r="33" spans="1:5" ht="18.75">
      <c r="A33" s="163">
        <f>A32+1</f>
        <v>4</v>
      </c>
      <c r="B33" s="164" t="s">
        <v>480</v>
      </c>
      <c r="C33" s="165" t="s">
        <v>334</v>
      </c>
      <c r="D33" s="166">
        <v>10</v>
      </c>
      <c r="E33" s="236"/>
    </row>
    <row r="34" spans="1:5" ht="18.75">
      <c r="A34" s="163">
        <f>A33+1</f>
        <v>5</v>
      </c>
      <c r="B34" s="164" t="s">
        <v>481</v>
      </c>
      <c r="C34" s="165" t="s">
        <v>334</v>
      </c>
      <c r="D34" s="166">
        <v>10.5</v>
      </c>
      <c r="E34" s="236"/>
    </row>
    <row r="35" spans="1:5" ht="48">
      <c r="A35" s="163">
        <f>A34+1</f>
        <v>6</v>
      </c>
      <c r="B35" s="164" t="s">
        <v>374</v>
      </c>
      <c r="C35" s="165"/>
      <c r="D35" s="162"/>
      <c r="E35" s="201" t="s">
        <v>470</v>
      </c>
    </row>
    <row r="36" spans="1:5" ht="48">
      <c r="A36" s="163">
        <f>A35+1</f>
        <v>7</v>
      </c>
      <c r="B36" s="164" t="s">
        <v>482</v>
      </c>
      <c r="C36" s="165"/>
      <c r="D36" s="162"/>
      <c r="E36" s="201" t="s">
        <v>470</v>
      </c>
    </row>
    <row r="37" spans="1:5" ht="18.75">
      <c r="A37" s="194"/>
      <c r="B37" s="200" t="s">
        <v>375</v>
      </c>
      <c r="C37" s="195"/>
      <c r="D37" s="196"/>
      <c r="E37" s="197"/>
    </row>
    <row r="38" spans="1:5" ht="45">
      <c r="A38" s="163">
        <v>1</v>
      </c>
      <c r="B38" s="164" t="s">
        <v>483</v>
      </c>
      <c r="C38" s="195"/>
      <c r="D38" s="162">
        <v>0</v>
      </c>
      <c r="E38" s="236" t="s">
        <v>477</v>
      </c>
    </row>
    <row r="39" spans="1:5" ht="48">
      <c r="A39" s="163">
        <v>2</v>
      </c>
      <c r="B39" s="164" t="s">
        <v>484</v>
      </c>
      <c r="C39" s="237" t="s">
        <v>485</v>
      </c>
      <c r="D39" s="166">
        <v>2</v>
      </c>
      <c r="E39" s="201" t="s">
        <v>470</v>
      </c>
    </row>
    <row r="40" spans="1:5" ht="48">
      <c r="A40" s="163">
        <v>3</v>
      </c>
      <c r="B40" s="164" t="s">
        <v>373</v>
      </c>
      <c r="C40" s="165"/>
      <c r="D40" s="162"/>
      <c r="E40" s="201" t="s">
        <v>470</v>
      </c>
    </row>
    <row r="41" spans="1:5" ht="48">
      <c r="A41" s="199"/>
      <c r="B41" s="200" t="s">
        <v>383</v>
      </c>
      <c r="C41" s="165"/>
      <c r="D41" s="162"/>
      <c r="E41" s="201" t="s">
        <v>470</v>
      </c>
    </row>
    <row r="42" spans="1:5" ht="48.75" thickBot="1">
      <c r="A42" s="202"/>
      <c r="B42" s="173" t="s">
        <v>365</v>
      </c>
      <c r="C42" s="203"/>
      <c r="D42" s="204">
        <v>5</v>
      </c>
      <c r="E42" s="238" t="s">
        <v>470</v>
      </c>
    </row>
    <row r="45" spans="1:5" ht="18.75">
      <c r="A45" s="183"/>
      <c r="B45" s="183"/>
      <c r="C45" s="183"/>
      <c r="D45" s="309" t="s">
        <v>22</v>
      </c>
      <c r="E45" s="309"/>
    </row>
    <row r="46" spans="1:5" ht="18.75">
      <c r="A46" s="183"/>
      <c r="B46" s="183"/>
      <c r="C46" s="183"/>
      <c r="D46" s="183"/>
      <c r="E46" s="183"/>
    </row>
    <row r="47" spans="1:5" ht="18.75">
      <c r="A47" s="279" t="s">
        <v>34</v>
      </c>
      <c r="B47" s="279"/>
      <c r="C47" s="279"/>
      <c r="D47" s="279"/>
      <c r="E47" s="279"/>
    </row>
    <row r="48" spans="1:5" ht="18.75">
      <c r="A48" s="280" t="s">
        <v>368</v>
      </c>
      <c r="B48" s="280"/>
      <c r="C48" s="280"/>
      <c r="D48" s="280"/>
      <c r="E48" s="280"/>
    </row>
    <row r="49" spans="1:5" ht="18.75">
      <c r="A49" s="281" t="s">
        <v>38</v>
      </c>
      <c r="B49" s="281"/>
      <c r="C49" s="281"/>
      <c r="D49" s="281"/>
      <c r="E49" s="281"/>
    </row>
    <row r="50" spans="1:5" ht="18.75">
      <c r="A50" s="34"/>
      <c r="B50" s="35"/>
      <c r="C50" s="36"/>
      <c r="D50" s="32"/>
      <c r="E50" s="32"/>
    </row>
    <row r="51" spans="1:5" ht="19.5" thickBot="1">
      <c r="A51" s="37"/>
      <c r="B51" s="38"/>
      <c r="C51" s="39"/>
      <c r="D51" s="32"/>
      <c r="E51" s="40" t="s">
        <v>39</v>
      </c>
    </row>
    <row r="52" spans="1:5" ht="19.5" thickBot="1">
      <c r="A52" s="282" t="s">
        <v>2</v>
      </c>
      <c r="B52" s="284" t="s">
        <v>40</v>
      </c>
      <c r="C52" s="286" t="s">
        <v>33</v>
      </c>
      <c r="D52" s="287"/>
      <c r="E52" s="288" t="s">
        <v>330</v>
      </c>
    </row>
    <row r="53" spans="1:5" ht="29.25" thickBot="1">
      <c r="A53" s="283"/>
      <c r="B53" s="285"/>
      <c r="C53" s="42" t="s">
        <v>42</v>
      </c>
      <c r="D53" s="43" t="s">
        <v>43</v>
      </c>
      <c r="E53" s="289"/>
    </row>
    <row r="54" spans="1:5" ht="19.5" thickBot="1">
      <c r="A54" s="45">
        <v>1</v>
      </c>
      <c r="B54" s="46">
        <v>2</v>
      </c>
      <c r="C54" s="46">
        <v>3</v>
      </c>
      <c r="D54" s="46">
        <v>4</v>
      </c>
      <c r="E54" s="46">
        <v>5</v>
      </c>
    </row>
    <row r="55" spans="1:5" ht="18.75">
      <c r="A55" s="184"/>
      <c r="B55" s="185" t="s">
        <v>369</v>
      </c>
      <c r="C55" s="206">
        <f>C56+C59</f>
        <v>28</v>
      </c>
      <c r="D55" s="206"/>
      <c r="E55" s="184"/>
    </row>
    <row r="56" spans="1:5" ht="18.75">
      <c r="A56" s="190">
        <v>1</v>
      </c>
      <c r="B56" s="207" t="s">
        <v>386</v>
      </c>
      <c r="C56" s="186">
        <f>C57+C58</f>
        <v>24</v>
      </c>
      <c r="D56" s="187"/>
      <c r="E56" s="187"/>
    </row>
    <row r="57" spans="1:5" ht="18.75">
      <c r="A57" s="188" t="s">
        <v>47</v>
      </c>
      <c r="B57" s="189" t="s">
        <v>60</v>
      </c>
      <c r="C57" s="187">
        <v>14</v>
      </c>
      <c r="D57" s="187"/>
      <c r="E57" s="187"/>
    </row>
    <row r="58" spans="1:5" ht="18.75">
      <c r="A58" s="188" t="s">
        <v>54</v>
      </c>
      <c r="B58" s="189" t="s">
        <v>85</v>
      </c>
      <c r="C58" s="187">
        <v>10</v>
      </c>
      <c r="D58" s="187"/>
      <c r="E58" s="187"/>
    </row>
    <row r="59" spans="1:5" ht="18.75">
      <c r="A59" s="190">
        <v>2</v>
      </c>
      <c r="B59" s="207" t="s">
        <v>370</v>
      </c>
      <c r="C59" s="186">
        <f>C60</f>
        <v>4</v>
      </c>
      <c r="D59" s="187"/>
      <c r="E59" s="187"/>
    </row>
    <row r="60" spans="1:5" ht="18.75">
      <c r="A60" s="188"/>
      <c r="B60" s="189" t="s">
        <v>85</v>
      </c>
      <c r="C60" s="187">
        <v>4</v>
      </c>
      <c r="D60" s="187"/>
      <c r="E60" s="187"/>
    </row>
    <row r="61" spans="1:5" ht="18.75">
      <c r="A61" s="188"/>
      <c r="B61" s="187"/>
      <c r="C61" s="187"/>
      <c r="D61" s="187"/>
      <c r="E61" s="187"/>
    </row>
    <row r="62" spans="1:5" ht="19.5" thickBot="1">
      <c r="A62" s="191"/>
      <c r="B62" s="191"/>
      <c r="C62" s="191"/>
      <c r="D62" s="191"/>
      <c r="E62" s="191"/>
    </row>
  </sheetData>
  <mergeCells count="20">
    <mergeCell ref="A3:D3"/>
    <mergeCell ref="A4:D4"/>
    <mergeCell ref="A5:D5"/>
    <mergeCell ref="A21:E21"/>
    <mergeCell ref="A22:E22"/>
    <mergeCell ref="A23:E23"/>
    <mergeCell ref="D24:E24"/>
    <mergeCell ref="A26:A28"/>
    <mergeCell ref="B26:B28"/>
    <mergeCell ref="C26:C28"/>
    <mergeCell ref="D26:D28"/>
    <mergeCell ref="E26:E28"/>
    <mergeCell ref="D45:E45"/>
    <mergeCell ref="A47:E47"/>
    <mergeCell ref="A48:E48"/>
    <mergeCell ref="A49:E49"/>
    <mergeCell ref="A52:A53"/>
    <mergeCell ref="B52:B53"/>
    <mergeCell ref="C52:D52"/>
    <mergeCell ref="E52:E53"/>
  </mergeCells>
  <printOptions horizontalCentered="1"/>
  <pageMargins left="1" right="0.25" top="1" bottom="1" header="0.5" footer="0.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E65"/>
  <sheetViews>
    <sheetView zoomScale="75" zoomScaleNormal="75" workbookViewId="0" topLeftCell="A64">
      <selection activeCell="A46" sqref="A46:E65"/>
    </sheetView>
  </sheetViews>
  <sheetFormatPr defaultColWidth="9.00390625" defaultRowHeight="15.75"/>
  <cols>
    <col min="1" max="1" width="6.00390625" style="2" customWidth="1"/>
    <col min="2" max="2" width="42.875" style="1" customWidth="1"/>
    <col min="3" max="3" width="14.625" style="2" customWidth="1"/>
    <col min="4" max="4" width="14.625" style="1" customWidth="1"/>
    <col min="5" max="16384" width="9.00390625" style="1" customWidth="1"/>
  </cols>
  <sheetData>
    <row r="1" ht="18.75">
      <c r="D1" s="4" t="s">
        <v>23</v>
      </c>
    </row>
    <row r="3" spans="1:4" ht="19.5">
      <c r="A3" s="306" t="str">
        <f>TP!A3</f>
        <v>KẾ HOẠCH NĂM 2010</v>
      </c>
      <c r="B3" s="306"/>
      <c r="C3" s="306"/>
      <c r="D3" s="306"/>
    </row>
    <row r="4" spans="1:4" ht="21.75">
      <c r="A4" s="307" t="s">
        <v>0</v>
      </c>
      <c r="B4" s="307"/>
      <c r="C4" s="307"/>
      <c r="D4" s="307"/>
    </row>
    <row r="5" spans="1:4" ht="18.75">
      <c r="A5" s="308" t="str">
        <f>TP!A5:D5</f>
        <v>(Ban hành kèm Quyết định số 67/2009/QĐ-UBND ngày 08/12/2009 của UBND tỉnh)</v>
      </c>
      <c r="B5" s="308"/>
      <c r="C5" s="308"/>
      <c r="D5" s="308"/>
    </row>
    <row r="6" spans="2:4" ht="18.75">
      <c r="B6" s="2"/>
      <c r="D6" s="2"/>
    </row>
    <row r="7" ht="19.5" thickBot="1"/>
    <row r="8" spans="1:4" s="3" customFormat="1" ht="18.75">
      <c r="A8" s="22" t="s">
        <v>2</v>
      </c>
      <c r="B8" s="23" t="s">
        <v>1</v>
      </c>
      <c r="C8" s="23" t="s">
        <v>13</v>
      </c>
      <c r="D8" s="24" t="s">
        <v>33</v>
      </c>
    </row>
    <row r="9" spans="1:4" s="3" customFormat="1" ht="18.75">
      <c r="A9" s="18" t="s">
        <v>3</v>
      </c>
      <c r="B9" s="20" t="s">
        <v>9</v>
      </c>
      <c r="C9" s="19"/>
      <c r="D9" s="21"/>
    </row>
    <row r="10" spans="1:4" ht="18.75">
      <c r="A10" s="13">
        <v>1</v>
      </c>
      <c r="B10" s="9" t="s">
        <v>4</v>
      </c>
      <c r="C10" s="10" t="str">
        <f>'DH'!C10</f>
        <v>Tấn</v>
      </c>
      <c r="D10" s="28">
        <f>'[1]SL LUA'!$C$18</f>
        <v>40000</v>
      </c>
    </row>
    <row r="11" spans="1:4" ht="18.75">
      <c r="A11" s="13">
        <v>2</v>
      </c>
      <c r="B11" s="9" t="s">
        <v>5</v>
      </c>
      <c r="C11" s="10" t="str">
        <f>'DH'!C11</f>
        <v>Tấn</v>
      </c>
      <c r="D11" s="29">
        <f>'[1]CAY CN'!$C$12</f>
        <v>654000</v>
      </c>
    </row>
    <row r="12" spans="1:4" ht="18.75" hidden="1">
      <c r="A12" s="13">
        <v>5</v>
      </c>
      <c r="B12" s="9" t="s">
        <v>7</v>
      </c>
      <c r="C12" s="10" t="str">
        <f>'DH'!C13</f>
        <v>Tấn</v>
      </c>
      <c r="D12" s="12"/>
    </row>
    <row r="13" spans="1:4" s="3" customFormat="1" ht="18.75">
      <c r="A13" s="5" t="s">
        <v>8</v>
      </c>
      <c r="B13" s="6" t="s">
        <v>10</v>
      </c>
      <c r="C13" s="10"/>
      <c r="D13" s="8"/>
    </row>
    <row r="14" spans="1:4" ht="18.75">
      <c r="A14" s="13">
        <v>1</v>
      </c>
      <c r="B14" s="9" t="s">
        <v>11</v>
      </c>
      <c r="C14" s="10" t="str">
        <f>'DH'!C15</f>
        <v>%o</v>
      </c>
      <c r="D14" s="12">
        <v>0.2</v>
      </c>
    </row>
    <row r="15" spans="1:4" ht="18.75">
      <c r="A15" s="13">
        <v>2</v>
      </c>
      <c r="B15" s="9" t="s">
        <v>12</v>
      </c>
      <c r="C15" s="10" t="str">
        <f>'DH'!C16</f>
        <v>Hộ</v>
      </c>
      <c r="D15" s="12">
        <v>270</v>
      </c>
    </row>
    <row r="16" spans="1:4" ht="19.5" thickBot="1">
      <c r="A16" s="14"/>
      <c r="B16" s="15"/>
      <c r="C16" s="16"/>
      <c r="D16" s="17"/>
    </row>
    <row r="19" spans="1:5" ht="18.75">
      <c r="A19" s="174"/>
      <c r="B19" s="175"/>
      <c r="C19" s="175"/>
      <c r="D19" s="333" t="s">
        <v>23</v>
      </c>
      <c r="E19" s="333"/>
    </row>
    <row r="20" spans="1:5" ht="18.75">
      <c r="A20" s="329" t="s">
        <v>34</v>
      </c>
      <c r="B20" s="329"/>
      <c r="C20" s="329"/>
      <c r="D20" s="329"/>
      <c r="E20" s="329"/>
    </row>
    <row r="21" spans="1:5" ht="18.75">
      <c r="A21" s="310" t="s">
        <v>366</v>
      </c>
      <c r="B21" s="311"/>
      <c r="C21" s="311"/>
      <c r="D21" s="311"/>
      <c r="E21" s="311"/>
    </row>
    <row r="22" spans="1:5" ht="18.75">
      <c r="A22" s="312" t="s">
        <v>38</v>
      </c>
      <c r="B22" s="312"/>
      <c r="C22" s="312"/>
      <c r="D22" s="312"/>
      <c r="E22" s="312"/>
    </row>
    <row r="23" spans="1:5" ht="18.75">
      <c r="A23" s="178"/>
      <c r="B23" s="178"/>
      <c r="C23" s="178"/>
      <c r="D23" s="313" t="s">
        <v>367</v>
      </c>
      <c r="E23" s="313"/>
    </row>
    <row r="24" spans="1:5" ht="19.5" thickBot="1">
      <c r="A24" s="177"/>
      <c r="B24" s="179"/>
      <c r="C24" s="180"/>
      <c r="D24" s="181"/>
      <c r="E24" s="182"/>
    </row>
    <row r="25" spans="1:5" ht="18.75">
      <c r="A25" s="314" t="s">
        <v>326</v>
      </c>
      <c r="B25" s="317" t="s">
        <v>327</v>
      </c>
      <c r="C25" s="320" t="s">
        <v>328</v>
      </c>
      <c r="D25" s="323" t="s">
        <v>329</v>
      </c>
      <c r="E25" s="326" t="s">
        <v>330</v>
      </c>
    </row>
    <row r="26" spans="1:5" ht="18.75">
      <c r="A26" s="315"/>
      <c r="B26" s="318"/>
      <c r="C26" s="321"/>
      <c r="D26" s="324"/>
      <c r="E26" s="327"/>
    </row>
    <row r="27" spans="1:5" ht="19.5" thickBot="1">
      <c r="A27" s="316"/>
      <c r="B27" s="319"/>
      <c r="C27" s="322"/>
      <c r="D27" s="325"/>
      <c r="E27" s="328"/>
    </row>
    <row r="28" spans="1:5" ht="18.75">
      <c r="A28" s="194"/>
      <c r="B28" s="160" t="s">
        <v>331</v>
      </c>
      <c r="C28" s="195"/>
      <c r="D28" s="196"/>
      <c r="E28" s="198"/>
    </row>
    <row r="29" spans="1:5" ht="18.75">
      <c r="A29" s="163">
        <v>1</v>
      </c>
      <c r="B29" s="164" t="s">
        <v>486</v>
      </c>
      <c r="C29" s="165" t="s">
        <v>377</v>
      </c>
      <c r="D29" s="162">
        <v>10</v>
      </c>
      <c r="E29" s="198"/>
    </row>
    <row r="30" spans="1:5" ht="18.75">
      <c r="A30" s="163">
        <f>1+A29</f>
        <v>2</v>
      </c>
      <c r="B30" s="164" t="s">
        <v>487</v>
      </c>
      <c r="C30" s="165" t="s">
        <v>377</v>
      </c>
      <c r="D30" s="162">
        <v>6</v>
      </c>
      <c r="E30" s="198"/>
    </row>
    <row r="31" spans="1:5" ht="18.75">
      <c r="A31" s="163">
        <f>1+A30</f>
        <v>3</v>
      </c>
      <c r="B31" s="164" t="s">
        <v>488</v>
      </c>
      <c r="C31" s="165" t="s">
        <v>489</v>
      </c>
      <c r="D31" s="162">
        <v>8</v>
      </c>
      <c r="E31" s="198"/>
    </row>
    <row r="32" spans="1:5" ht="18.75">
      <c r="A32" s="163">
        <f>1+A31</f>
        <v>4</v>
      </c>
      <c r="B32" s="164" t="s">
        <v>490</v>
      </c>
      <c r="C32" s="165" t="s">
        <v>334</v>
      </c>
      <c r="D32" s="162">
        <v>8</v>
      </c>
      <c r="E32" s="198"/>
    </row>
    <row r="33" spans="1:5" ht="18.75">
      <c r="A33" s="163">
        <f>1+A32</f>
        <v>5</v>
      </c>
      <c r="B33" s="164" t="s">
        <v>491</v>
      </c>
      <c r="C33" s="165" t="s">
        <v>334</v>
      </c>
      <c r="D33" s="166">
        <v>10</v>
      </c>
      <c r="E33" s="198"/>
    </row>
    <row r="34" spans="1:5" ht="18.75">
      <c r="A34" s="163">
        <f>1+A33</f>
        <v>6</v>
      </c>
      <c r="B34" s="164" t="s">
        <v>492</v>
      </c>
      <c r="C34" s="165" t="s">
        <v>334</v>
      </c>
      <c r="D34" s="166">
        <v>4</v>
      </c>
      <c r="E34" s="198"/>
    </row>
    <row r="35" spans="1:5" ht="48">
      <c r="A35" s="163">
        <f>1+A34</f>
        <v>7</v>
      </c>
      <c r="B35" s="164" t="s">
        <v>373</v>
      </c>
      <c r="C35" s="165"/>
      <c r="D35" s="162"/>
      <c r="E35" s="201" t="s">
        <v>493</v>
      </c>
    </row>
    <row r="36" spans="1:5" ht="48">
      <c r="A36" s="163">
        <f>1+A35</f>
        <v>8</v>
      </c>
      <c r="B36" s="164" t="s">
        <v>374</v>
      </c>
      <c r="C36" s="165"/>
      <c r="D36" s="162"/>
      <c r="E36" s="201" t="s">
        <v>470</v>
      </c>
    </row>
    <row r="37" spans="1:5" ht="18.75">
      <c r="A37" s="194"/>
      <c r="B37" s="160" t="s">
        <v>375</v>
      </c>
      <c r="C37" s="195"/>
      <c r="D37" s="196"/>
      <c r="E37" s="197"/>
    </row>
    <row r="38" spans="1:5" ht="18.75">
      <c r="A38" s="163">
        <v>1</v>
      </c>
      <c r="B38" s="164" t="s">
        <v>494</v>
      </c>
      <c r="C38" s="165" t="s">
        <v>377</v>
      </c>
      <c r="D38" s="162">
        <v>2</v>
      </c>
      <c r="E38" s="198"/>
    </row>
    <row r="39" spans="1:5" ht="18.75">
      <c r="A39" s="163">
        <v>2</v>
      </c>
      <c r="B39" s="164" t="s">
        <v>495</v>
      </c>
      <c r="C39" s="165" t="s">
        <v>377</v>
      </c>
      <c r="D39" s="162">
        <v>1</v>
      </c>
      <c r="E39" s="198"/>
    </row>
    <row r="40" spans="1:5" ht="18.75">
      <c r="A40" s="163">
        <v>3</v>
      </c>
      <c r="B40" s="164" t="s">
        <v>496</v>
      </c>
      <c r="C40" s="172" t="s">
        <v>344</v>
      </c>
      <c r="D40" s="162">
        <v>0.7</v>
      </c>
      <c r="E40" s="192"/>
    </row>
    <row r="41" spans="1:5" ht="18.75">
      <c r="A41" s="163">
        <v>4</v>
      </c>
      <c r="B41" s="164" t="s">
        <v>497</v>
      </c>
      <c r="C41" s="172" t="s">
        <v>344</v>
      </c>
      <c r="D41" s="162">
        <v>0.7</v>
      </c>
      <c r="E41" s="192"/>
    </row>
    <row r="42" spans="1:5" ht="48">
      <c r="A42" s="199"/>
      <c r="B42" s="200" t="s">
        <v>383</v>
      </c>
      <c r="C42" s="165"/>
      <c r="D42" s="162"/>
      <c r="E42" s="201" t="s">
        <v>470</v>
      </c>
    </row>
    <row r="43" spans="1:5" ht="48.75" thickBot="1">
      <c r="A43" s="222"/>
      <c r="B43" s="173" t="s">
        <v>365</v>
      </c>
      <c r="C43" s="203"/>
      <c r="D43" s="204">
        <v>9</v>
      </c>
      <c r="E43" s="238" t="s">
        <v>470</v>
      </c>
    </row>
    <row r="46" spans="1:5" ht="18.75">
      <c r="A46" s="183"/>
      <c r="B46" s="183"/>
      <c r="C46" s="183"/>
      <c r="D46" s="309" t="s">
        <v>23</v>
      </c>
      <c r="E46" s="309"/>
    </row>
    <row r="47" spans="1:5" ht="18.75">
      <c r="A47" s="183"/>
      <c r="B47" s="183"/>
      <c r="C47" s="183"/>
      <c r="D47" s="183"/>
      <c r="E47" s="183"/>
    </row>
    <row r="48" spans="1:5" ht="18.75">
      <c r="A48" s="279" t="s">
        <v>34</v>
      </c>
      <c r="B48" s="279"/>
      <c r="C48" s="279"/>
      <c r="D48" s="279"/>
      <c r="E48" s="279"/>
    </row>
    <row r="49" spans="1:5" ht="18.75">
      <c r="A49" s="280" t="s">
        <v>368</v>
      </c>
      <c r="B49" s="280"/>
      <c r="C49" s="280"/>
      <c r="D49" s="280"/>
      <c r="E49" s="280"/>
    </row>
    <row r="50" spans="1:5" ht="18.75">
      <c r="A50" s="281" t="s">
        <v>38</v>
      </c>
      <c r="B50" s="281"/>
      <c r="C50" s="281"/>
      <c r="D50" s="281"/>
      <c r="E50" s="281"/>
    </row>
    <row r="51" spans="1:5" ht="18.75">
      <c r="A51" s="34"/>
      <c r="B51" s="35"/>
      <c r="C51" s="36"/>
      <c r="D51" s="32"/>
      <c r="E51" s="32"/>
    </row>
    <row r="52" spans="1:5" ht="19.5" thickBot="1">
      <c r="A52" s="37"/>
      <c r="B52" s="38"/>
      <c r="C52" s="39"/>
      <c r="D52" s="32"/>
      <c r="E52" s="40" t="s">
        <v>39</v>
      </c>
    </row>
    <row r="53" spans="1:5" ht="19.5" thickBot="1">
      <c r="A53" s="282" t="s">
        <v>2</v>
      </c>
      <c r="B53" s="284" t="s">
        <v>40</v>
      </c>
      <c r="C53" s="286" t="s">
        <v>33</v>
      </c>
      <c r="D53" s="287"/>
      <c r="E53" s="288" t="s">
        <v>330</v>
      </c>
    </row>
    <row r="54" spans="1:5" ht="29.25" thickBot="1">
      <c r="A54" s="283"/>
      <c r="B54" s="285"/>
      <c r="C54" s="42" t="s">
        <v>42</v>
      </c>
      <c r="D54" s="43" t="s">
        <v>43</v>
      </c>
      <c r="E54" s="289"/>
    </row>
    <row r="55" spans="1:5" ht="19.5" thickBot="1">
      <c r="A55" s="45">
        <v>1</v>
      </c>
      <c r="B55" s="46">
        <v>2</v>
      </c>
      <c r="C55" s="46">
        <v>3</v>
      </c>
      <c r="D55" s="46">
        <v>4</v>
      </c>
      <c r="E55" s="46">
        <v>5</v>
      </c>
    </row>
    <row r="56" spans="1:5" ht="18.75">
      <c r="A56" s="184"/>
      <c r="B56" s="185" t="s">
        <v>369</v>
      </c>
      <c r="C56" s="206">
        <f>C57+C60+C62</f>
        <v>424</v>
      </c>
      <c r="D56" s="206">
        <f>D57+D60+D62</f>
        <v>400</v>
      </c>
      <c r="E56" s="184"/>
    </row>
    <row r="57" spans="1:5" ht="18.75">
      <c r="A57" s="190">
        <v>1</v>
      </c>
      <c r="B57" s="207" t="s">
        <v>386</v>
      </c>
      <c r="C57" s="186">
        <f>C58+C59</f>
        <v>20</v>
      </c>
      <c r="D57" s="187"/>
      <c r="E57" s="187"/>
    </row>
    <row r="58" spans="1:5" ht="18.75">
      <c r="A58" s="188" t="s">
        <v>47</v>
      </c>
      <c r="B58" s="189" t="s">
        <v>60</v>
      </c>
      <c r="C58" s="187">
        <v>14</v>
      </c>
      <c r="D58" s="187"/>
      <c r="E58" s="187"/>
    </row>
    <row r="59" spans="1:5" ht="18.75">
      <c r="A59" s="188" t="s">
        <v>54</v>
      </c>
      <c r="B59" s="189" t="s">
        <v>85</v>
      </c>
      <c r="C59" s="187">
        <v>6</v>
      </c>
      <c r="D59" s="187"/>
      <c r="E59" s="187"/>
    </row>
    <row r="60" spans="1:5" ht="34.5">
      <c r="A60" s="190">
        <v>2</v>
      </c>
      <c r="B60" s="207" t="s">
        <v>387</v>
      </c>
      <c r="C60" s="208">
        <f>C61</f>
        <v>400</v>
      </c>
      <c r="D60" s="208">
        <f>D61</f>
        <v>400</v>
      </c>
      <c r="E60" s="187"/>
    </row>
    <row r="61" spans="1:5" ht="18.75">
      <c r="A61" s="188" t="s">
        <v>87</v>
      </c>
      <c r="B61" s="100" t="s">
        <v>498</v>
      </c>
      <c r="C61" s="87">
        <v>400</v>
      </c>
      <c r="D61" s="87">
        <v>400</v>
      </c>
      <c r="E61" s="187"/>
    </row>
    <row r="62" spans="1:5" ht="18.75">
      <c r="A62" s="190">
        <v>3</v>
      </c>
      <c r="B62" s="207" t="s">
        <v>370</v>
      </c>
      <c r="C62" s="186">
        <f>C63</f>
        <v>4</v>
      </c>
      <c r="D62" s="187"/>
      <c r="E62" s="187"/>
    </row>
    <row r="63" spans="1:5" ht="18.75">
      <c r="A63" s="188"/>
      <c r="B63" s="189" t="s">
        <v>85</v>
      </c>
      <c r="C63" s="187">
        <v>4</v>
      </c>
      <c r="D63" s="187"/>
      <c r="E63" s="187"/>
    </row>
    <row r="64" spans="1:5" ht="18.75">
      <c r="A64" s="188"/>
      <c r="B64" s="187"/>
      <c r="C64" s="187"/>
      <c r="D64" s="187"/>
      <c r="E64" s="187"/>
    </row>
    <row r="65" spans="1:5" ht="19.5" thickBot="1">
      <c r="A65" s="191"/>
      <c r="B65" s="191"/>
      <c r="C65" s="191"/>
      <c r="D65" s="191"/>
      <c r="E65" s="191"/>
    </row>
  </sheetData>
  <mergeCells count="21">
    <mergeCell ref="A3:D3"/>
    <mergeCell ref="A4:D4"/>
    <mergeCell ref="A5:D5"/>
    <mergeCell ref="D19:E19"/>
    <mergeCell ref="A20:E20"/>
    <mergeCell ref="A21:E21"/>
    <mergeCell ref="A22:E22"/>
    <mergeCell ref="D23:E23"/>
    <mergeCell ref="E25:E27"/>
    <mergeCell ref="D46:E46"/>
    <mergeCell ref="A48:E48"/>
    <mergeCell ref="A49:E49"/>
    <mergeCell ref="A25:A27"/>
    <mergeCell ref="B25:B27"/>
    <mergeCell ref="C25:C27"/>
    <mergeCell ref="D25:D27"/>
    <mergeCell ref="A50:E50"/>
    <mergeCell ref="A53:A54"/>
    <mergeCell ref="B53:B54"/>
    <mergeCell ref="C53:D53"/>
    <mergeCell ref="E53:E54"/>
  </mergeCells>
  <printOptions horizontalCentered="1"/>
  <pageMargins left="1" right="0.25" top="1" bottom="1" header="0.5" footer="0.5"/>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D17"/>
  <sheetViews>
    <sheetView zoomScale="75" zoomScaleNormal="75" workbookViewId="0" topLeftCell="A1">
      <selection activeCell="G21" sqref="G21"/>
    </sheetView>
  </sheetViews>
  <sheetFormatPr defaultColWidth="9.00390625" defaultRowHeight="15.75"/>
  <cols>
    <col min="1" max="1" width="6.625" style="2" customWidth="1"/>
    <col min="2" max="2" width="43.00390625" style="1" customWidth="1"/>
    <col min="3" max="3" width="14.625" style="2" customWidth="1"/>
    <col min="4" max="4" width="14.625" style="1" customWidth="1"/>
    <col min="5" max="16384" width="9.00390625" style="1" customWidth="1"/>
  </cols>
  <sheetData>
    <row r="1" ht="18.75">
      <c r="D1" s="4" t="s">
        <v>24</v>
      </c>
    </row>
    <row r="3" spans="1:4" ht="19.5">
      <c r="A3" s="306" t="str">
        <f>TP!A3</f>
        <v>KẾ HOẠCH NĂM 2010</v>
      </c>
      <c r="B3" s="306"/>
      <c r="C3" s="306"/>
      <c r="D3" s="306"/>
    </row>
    <row r="4" spans="1:4" ht="21.75">
      <c r="A4" s="307" t="s">
        <v>0</v>
      </c>
      <c r="B4" s="307"/>
      <c r="C4" s="307"/>
      <c r="D4" s="307"/>
    </row>
    <row r="5" spans="1:4" ht="18.75">
      <c r="A5" s="308" t="str">
        <f>TP!A5:D5</f>
        <v>(Ban hành kèm Quyết định số 67/2009/QĐ-UBND ngày 08/12/2009 của UBND tỉnh)</v>
      </c>
      <c r="B5" s="308"/>
      <c r="C5" s="308"/>
      <c r="D5" s="308"/>
    </row>
    <row r="6" spans="2:4" ht="18.75">
      <c r="B6" s="2"/>
      <c r="D6" s="2"/>
    </row>
    <row r="7" ht="19.5" thickBot="1"/>
    <row r="8" spans="1:4" s="3" customFormat="1" ht="18.75">
      <c r="A8" s="22" t="s">
        <v>2</v>
      </c>
      <c r="B8" s="23" t="s">
        <v>1</v>
      </c>
      <c r="C8" s="23" t="s">
        <v>13</v>
      </c>
      <c r="D8" s="24" t="s">
        <v>33</v>
      </c>
    </row>
    <row r="9" spans="1:4" s="3" customFormat="1" ht="18.75">
      <c r="A9" s="18" t="s">
        <v>3</v>
      </c>
      <c r="B9" s="20" t="s">
        <v>9</v>
      </c>
      <c r="C9" s="19"/>
      <c r="D9" s="21"/>
    </row>
    <row r="10" spans="1:4" ht="18.75">
      <c r="A10" s="13">
        <v>1</v>
      </c>
      <c r="B10" s="9" t="s">
        <v>4</v>
      </c>
      <c r="C10" s="10" t="str">
        <f>'BL'!C10</f>
        <v>Tấn</v>
      </c>
      <c r="D10" s="11">
        <f>'[1]SL LUA'!$C$19</f>
        <v>142000</v>
      </c>
    </row>
    <row r="11" spans="1:4" ht="18.75">
      <c r="A11" s="13">
        <v>2</v>
      </c>
      <c r="B11" s="9" t="s">
        <v>5</v>
      </c>
      <c r="C11" s="10" t="str">
        <f>'BL'!C11</f>
        <v>Tấn</v>
      </c>
      <c r="D11" s="30">
        <f>'[1]CAY CN'!$C$13</f>
        <v>165000</v>
      </c>
    </row>
    <row r="12" spans="1:4" ht="18.75" hidden="1">
      <c r="A12" s="13">
        <v>4</v>
      </c>
      <c r="B12" s="9" t="s">
        <v>6</v>
      </c>
      <c r="C12" s="10" t="e">
        <f>'BL'!#REF!</f>
        <v>#REF!</v>
      </c>
      <c r="D12" s="12"/>
    </row>
    <row r="13" spans="1:4" ht="18.75" hidden="1">
      <c r="A13" s="13">
        <v>5</v>
      </c>
      <c r="B13" s="9" t="s">
        <v>7</v>
      </c>
      <c r="C13" s="10" t="str">
        <f>'BL'!C12</f>
        <v>Tấn</v>
      </c>
      <c r="D13" s="12"/>
    </row>
    <row r="14" spans="1:4" s="3" customFormat="1" ht="18.75">
      <c r="A14" s="5" t="s">
        <v>8</v>
      </c>
      <c r="B14" s="6" t="s">
        <v>10</v>
      </c>
      <c r="C14" s="10"/>
      <c r="D14" s="8"/>
    </row>
    <row r="15" spans="1:4" ht="18.75">
      <c r="A15" s="13">
        <v>1</v>
      </c>
      <c r="B15" s="9" t="s">
        <v>11</v>
      </c>
      <c r="C15" s="10" t="str">
        <f>'BL'!C14</f>
        <v>%o</v>
      </c>
      <c r="D15" s="12">
        <v>0.25</v>
      </c>
    </row>
    <row r="16" spans="1:4" ht="18.75">
      <c r="A16" s="13">
        <v>2</v>
      </c>
      <c r="B16" s="9" t="s">
        <v>12</v>
      </c>
      <c r="C16" s="10" t="str">
        <f>'BL'!C15</f>
        <v>Hộ</v>
      </c>
      <c r="D16" s="25">
        <v>220</v>
      </c>
    </row>
    <row r="17" spans="1:4" ht="19.5" thickBot="1">
      <c r="A17" s="14"/>
      <c r="B17" s="15"/>
      <c r="C17" s="16"/>
      <c r="D17" s="17"/>
    </row>
  </sheetData>
  <mergeCells count="3">
    <mergeCell ref="A3:D3"/>
    <mergeCell ref="A4:D4"/>
    <mergeCell ref="A5:D5"/>
  </mergeCells>
  <printOptions horizontalCentered="1"/>
  <pageMargins left="1" right="0.25" top="1" bottom="1" header="0.5" footer="0.5"/>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E67"/>
  <sheetViews>
    <sheetView zoomScale="75" zoomScaleNormal="75" workbookViewId="0" topLeftCell="A56">
      <selection activeCell="A43" sqref="A43:E67"/>
    </sheetView>
  </sheetViews>
  <sheetFormatPr defaultColWidth="9.00390625" defaultRowHeight="15.75"/>
  <cols>
    <col min="1" max="1" width="6.50390625" style="2" customWidth="1"/>
    <col min="2" max="2" width="43.50390625" style="1" customWidth="1"/>
    <col min="3" max="3" width="14.625" style="2" customWidth="1"/>
    <col min="4" max="4" width="14.625" style="1" customWidth="1"/>
    <col min="5" max="16384" width="9.00390625" style="1" customWidth="1"/>
  </cols>
  <sheetData>
    <row r="1" ht="18.75">
      <c r="D1" s="4" t="s">
        <v>28</v>
      </c>
    </row>
    <row r="3" spans="1:4" ht="19.5">
      <c r="A3" s="306" t="str">
        <f>TP!A3</f>
        <v>KẾ HOẠCH NĂM 2010</v>
      </c>
      <c r="B3" s="306"/>
      <c r="C3" s="306"/>
      <c r="D3" s="306"/>
    </row>
    <row r="4" spans="1:4" ht="21.75">
      <c r="A4" s="307" t="s">
        <v>0</v>
      </c>
      <c r="B4" s="307"/>
      <c r="C4" s="307"/>
      <c r="D4" s="307"/>
    </row>
    <row r="5" spans="1:4" ht="18.75">
      <c r="A5" s="308" t="str">
        <f>TP!A5:D5</f>
        <v>(Ban hành kèm Quyết định số 67/2009/QĐ-UBND ngày 08/12/2009 của UBND tỉnh)</v>
      </c>
      <c r="B5" s="308"/>
      <c r="C5" s="308"/>
      <c r="D5" s="308"/>
    </row>
    <row r="6" spans="2:4" ht="18.75">
      <c r="B6" s="2"/>
      <c r="D6" s="2"/>
    </row>
    <row r="7" ht="19.5" thickBot="1"/>
    <row r="8" spans="1:4" s="3" customFormat="1" ht="18.75">
      <c r="A8" s="22" t="s">
        <v>2</v>
      </c>
      <c r="B8" s="23" t="s">
        <v>1</v>
      </c>
      <c r="C8" s="23" t="s">
        <v>13</v>
      </c>
      <c r="D8" s="24" t="s">
        <v>33</v>
      </c>
    </row>
    <row r="9" spans="1:4" s="3" customFormat="1" ht="18.75">
      <c r="A9" s="18" t="s">
        <v>3</v>
      </c>
      <c r="B9" s="20" t="s">
        <v>9</v>
      </c>
      <c r="C9" s="19"/>
      <c r="D9" s="21"/>
    </row>
    <row r="10" spans="1:4" ht="18.75">
      <c r="A10" s="13">
        <v>1</v>
      </c>
      <c r="B10" s="9" t="s">
        <v>4</v>
      </c>
      <c r="C10" s="10" t="str">
        <f>TTHUA!C10</f>
        <v>Tấn</v>
      </c>
      <c r="D10" s="11">
        <f>'[1]SL LUA'!$C$20</f>
        <v>127000</v>
      </c>
    </row>
    <row r="11" spans="1:4" ht="18.75" hidden="1">
      <c r="A11" s="13">
        <v>2</v>
      </c>
      <c r="B11" s="9" t="s">
        <v>5</v>
      </c>
      <c r="C11" s="10" t="str">
        <f>TTHUA!C11</f>
        <v>Tấn</v>
      </c>
      <c r="D11" s="11"/>
    </row>
    <row r="12" spans="1:4" ht="18.75" hidden="1">
      <c r="A12" s="13">
        <v>3</v>
      </c>
      <c r="B12" s="9" t="s">
        <v>31</v>
      </c>
      <c r="C12" s="10" t="e">
        <f>TTHUA!#REF!</f>
        <v>#REF!</v>
      </c>
      <c r="D12" s="11"/>
    </row>
    <row r="13" spans="1:4" ht="18.75" hidden="1">
      <c r="A13" s="13">
        <v>4</v>
      </c>
      <c r="B13" s="9" t="s">
        <v>6</v>
      </c>
      <c r="C13" s="10" t="e">
        <f>TTHUA!C12</f>
        <v>#REF!</v>
      </c>
      <c r="D13" s="11"/>
    </row>
    <row r="14" spans="1:4" ht="18.75">
      <c r="A14" s="13">
        <v>2</v>
      </c>
      <c r="B14" s="9" t="s">
        <v>32</v>
      </c>
      <c r="C14" s="10" t="str">
        <f>TTHUA!C13</f>
        <v>Tấn</v>
      </c>
      <c r="D14" s="11">
        <f>'[1]SL TOM '!$C$11</f>
        <v>700</v>
      </c>
    </row>
    <row r="15" spans="1:4" s="3" customFormat="1" ht="18.75">
      <c r="A15" s="5" t="s">
        <v>8</v>
      </c>
      <c r="B15" s="6" t="s">
        <v>10</v>
      </c>
      <c r="C15" s="10"/>
      <c r="D15" s="8"/>
    </row>
    <row r="16" spans="1:4" ht="18.75">
      <c r="A16" s="13">
        <v>1</v>
      </c>
      <c r="B16" s="9" t="s">
        <v>11</v>
      </c>
      <c r="C16" s="10" t="str">
        <f>TTHUA!C15</f>
        <v>%o</v>
      </c>
      <c r="D16" s="12">
        <v>0.25</v>
      </c>
    </row>
    <row r="17" spans="1:5" ht="18.75">
      <c r="A17" s="13">
        <v>2</v>
      </c>
      <c r="B17" s="9" t="s">
        <v>12</v>
      </c>
      <c r="C17" s="10" t="str">
        <f>TTHUA!C16</f>
        <v>Hộ</v>
      </c>
      <c r="D17" s="12">
        <v>250</v>
      </c>
      <c r="E17" s="1"/>
    </row>
    <row r="18" spans="1:4" ht="19.5" thickBot="1">
      <c r="A18" s="14"/>
      <c r="B18" s="15"/>
      <c r="C18" s="16"/>
      <c r="D18" s="17"/>
    </row>
    <row r="21" spans="1:5" ht="18.75">
      <c r="A21" s="174"/>
      <c r="B21" s="175"/>
      <c r="C21" s="175"/>
      <c r="D21" s="176" t="s">
        <v>28</v>
      </c>
      <c r="E21" s="175"/>
    </row>
    <row r="22" spans="1:5" ht="18.75">
      <c r="A22" s="329" t="s">
        <v>34</v>
      </c>
      <c r="B22" s="329"/>
      <c r="C22" s="329"/>
      <c r="D22" s="329"/>
      <c r="E22" s="329"/>
    </row>
    <row r="23" spans="1:5" ht="18.75">
      <c r="A23" s="310" t="s">
        <v>366</v>
      </c>
      <c r="B23" s="311"/>
      <c r="C23" s="311"/>
      <c r="D23" s="311"/>
      <c r="E23" s="311"/>
    </row>
    <row r="24" spans="1:5" ht="18.75">
      <c r="A24" s="312" t="s">
        <v>38</v>
      </c>
      <c r="B24" s="312"/>
      <c r="C24" s="312"/>
      <c r="D24" s="312"/>
      <c r="E24" s="312"/>
    </row>
    <row r="25" spans="1:5" ht="18.75">
      <c r="A25" s="178"/>
      <c r="B25" s="178"/>
      <c r="C25" s="178"/>
      <c r="D25" s="313" t="s">
        <v>367</v>
      </c>
      <c r="E25" s="313"/>
    </row>
    <row r="26" spans="1:5" ht="19.5" thickBot="1">
      <c r="A26" s="177"/>
      <c r="B26" s="179"/>
      <c r="C26" s="180"/>
      <c r="D26" s="239"/>
      <c r="E26" s="182"/>
    </row>
    <row r="27" spans="1:5" ht="18.75">
      <c r="A27" s="314" t="s">
        <v>326</v>
      </c>
      <c r="B27" s="317" t="s">
        <v>327</v>
      </c>
      <c r="C27" s="320" t="s">
        <v>328</v>
      </c>
      <c r="D27" s="330" t="s">
        <v>329</v>
      </c>
      <c r="E27" s="326" t="s">
        <v>330</v>
      </c>
    </row>
    <row r="28" spans="1:5" ht="18.75">
      <c r="A28" s="315"/>
      <c r="B28" s="318"/>
      <c r="C28" s="321"/>
      <c r="D28" s="331"/>
      <c r="E28" s="327"/>
    </row>
    <row r="29" spans="1:5" ht="18.75">
      <c r="A29" s="316"/>
      <c r="B29" s="319"/>
      <c r="C29" s="322"/>
      <c r="D29" s="332"/>
      <c r="E29" s="328"/>
    </row>
    <row r="30" spans="1:5" ht="18.75">
      <c r="A30" s="194"/>
      <c r="B30" s="200" t="s">
        <v>331</v>
      </c>
      <c r="C30" s="195"/>
      <c r="D30" s="240"/>
      <c r="E30" s="198"/>
    </row>
    <row r="31" spans="1:5" ht="18.75">
      <c r="A31" s="163">
        <v>1</v>
      </c>
      <c r="B31" s="164" t="s">
        <v>499</v>
      </c>
      <c r="C31" s="165" t="s">
        <v>377</v>
      </c>
      <c r="D31" s="162">
        <v>5</v>
      </c>
      <c r="E31" s="198"/>
    </row>
    <row r="32" spans="1:5" ht="18.75">
      <c r="A32" s="163">
        <v>2</v>
      </c>
      <c r="B32" s="164" t="s">
        <v>500</v>
      </c>
      <c r="C32" s="165" t="s">
        <v>377</v>
      </c>
      <c r="D32" s="162">
        <v>6</v>
      </c>
      <c r="E32" s="198"/>
    </row>
    <row r="33" spans="1:5" ht="18.75">
      <c r="A33" s="163">
        <v>3</v>
      </c>
      <c r="B33" s="164" t="s">
        <v>501</v>
      </c>
      <c r="C33" s="172" t="s">
        <v>344</v>
      </c>
      <c r="D33" s="162">
        <v>4</v>
      </c>
      <c r="E33" s="192"/>
    </row>
    <row r="34" spans="1:5" ht="48">
      <c r="A34" s="163">
        <v>4</v>
      </c>
      <c r="B34" s="164" t="s">
        <v>374</v>
      </c>
      <c r="C34" s="172"/>
      <c r="D34" s="162"/>
      <c r="E34" s="201" t="s">
        <v>470</v>
      </c>
    </row>
    <row r="35" spans="1:5" ht="48">
      <c r="A35" s="163">
        <v>5</v>
      </c>
      <c r="B35" s="164" t="s">
        <v>373</v>
      </c>
      <c r="C35" s="165"/>
      <c r="D35" s="162"/>
      <c r="E35" s="201" t="s">
        <v>470</v>
      </c>
    </row>
    <row r="36" spans="1:5" ht="18.75">
      <c r="A36" s="163"/>
      <c r="B36" s="200" t="s">
        <v>400</v>
      </c>
      <c r="C36" s="165"/>
      <c r="D36" s="162"/>
      <c r="E36" s="214"/>
    </row>
    <row r="37" spans="1:5" ht="18.75">
      <c r="A37" s="163">
        <v>1</v>
      </c>
      <c r="B37" s="167" t="s">
        <v>502</v>
      </c>
      <c r="C37" s="168" t="s">
        <v>503</v>
      </c>
      <c r="D37" s="162">
        <v>5</v>
      </c>
      <c r="E37" s="221"/>
    </row>
    <row r="38" spans="1:5" ht="84">
      <c r="A38" s="163">
        <v>2</v>
      </c>
      <c r="B38" s="167" t="s">
        <v>504</v>
      </c>
      <c r="C38" s="165" t="s">
        <v>503</v>
      </c>
      <c r="D38" s="162">
        <v>2.5</v>
      </c>
      <c r="E38" s="201" t="s">
        <v>505</v>
      </c>
    </row>
    <row r="39" spans="1:5" ht="48">
      <c r="A39" s="220">
        <v>3</v>
      </c>
      <c r="B39" s="164" t="s">
        <v>506</v>
      </c>
      <c r="C39" s="237" t="s">
        <v>507</v>
      </c>
      <c r="D39" s="166">
        <v>2</v>
      </c>
      <c r="E39" s="201" t="s">
        <v>470</v>
      </c>
    </row>
    <row r="40" spans="1:5" ht="48.75" thickBot="1">
      <c r="A40" s="241"/>
      <c r="B40" s="173" t="s">
        <v>383</v>
      </c>
      <c r="C40" s="242"/>
      <c r="D40" s="230"/>
      <c r="E40" s="238" t="s">
        <v>470</v>
      </c>
    </row>
    <row r="43" spans="1:5" ht="18.75">
      <c r="A43" s="183"/>
      <c r="B43" s="183"/>
      <c r="C43" s="183"/>
      <c r="D43" s="309" t="s">
        <v>28</v>
      </c>
      <c r="E43" s="309"/>
    </row>
    <row r="44" spans="1:5" ht="18.75">
      <c r="A44" s="183"/>
      <c r="B44" s="183"/>
      <c r="C44" s="183"/>
      <c r="D44" s="183"/>
      <c r="E44" s="183"/>
    </row>
    <row r="45" spans="1:5" ht="18.75">
      <c r="A45" s="279" t="s">
        <v>34</v>
      </c>
      <c r="B45" s="279"/>
      <c r="C45" s="279"/>
      <c r="D45" s="279"/>
      <c r="E45" s="279"/>
    </row>
    <row r="46" spans="1:5" ht="18.75">
      <c r="A46" s="280" t="s">
        <v>368</v>
      </c>
      <c r="B46" s="280"/>
      <c r="C46" s="280"/>
      <c r="D46" s="280"/>
      <c r="E46" s="280"/>
    </row>
    <row r="47" spans="1:5" ht="18.75">
      <c r="A47" s="281" t="s">
        <v>38</v>
      </c>
      <c r="B47" s="281"/>
      <c r="C47" s="281"/>
      <c r="D47" s="281"/>
      <c r="E47" s="281"/>
    </row>
    <row r="48" spans="1:5" ht="18.75">
      <c r="A48" s="34"/>
      <c r="B48" s="35"/>
      <c r="C48" s="36"/>
      <c r="D48" s="32"/>
      <c r="E48" s="32"/>
    </row>
    <row r="49" spans="1:5" ht="19.5" thickBot="1">
      <c r="A49" s="37"/>
      <c r="B49" s="38"/>
      <c r="C49" s="39"/>
      <c r="D49" s="32"/>
      <c r="E49" s="40" t="s">
        <v>39</v>
      </c>
    </row>
    <row r="50" spans="1:5" ht="19.5" thickBot="1">
      <c r="A50" s="282" t="s">
        <v>2</v>
      </c>
      <c r="B50" s="284" t="s">
        <v>40</v>
      </c>
      <c r="C50" s="286" t="s">
        <v>33</v>
      </c>
      <c r="D50" s="287"/>
      <c r="E50" s="288" t="s">
        <v>330</v>
      </c>
    </row>
    <row r="51" spans="1:5" ht="29.25" thickBot="1">
      <c r="A51" s="283"/>
      <c r="B51" s="285"/>
      <c r="C51" s="42" t="s">
        <v>42</v>
      </c>
      <c r="D51" s="43" t="s">
        <v>43</v>
      </c>
      <c r="E51" s="289"/>
    </row>
    <row r="52" spans="1:5" ht="19.5" thickBot="1">
      <c r="A52" s="45">
        <v>1</v>
      </c>
      <c r="B52" s="46">
        <v>2</v>
      </c>
      <c r="C52" s="46">
        <v>3</v>
      </c>
      <c r="D52" s="46">
        <v>4</v>
      </c>
      <c r="E52" s="46">
        <v>5</v>
      </c>
    </row>
    <row r="53" spans="1:5" ht="18.75">
      <c r="A53" s="184"/>
      <c r="B53" s="185" t="s">
        <v>369</v>
      </c>
      <c r="C53" s="206">
        <f>C54+C59+C64</f>
        <v>1526</v>
      </c>
      <c r="D53" s="206">
        <f>D54+D59+D64</f>
        <v>500</v>
      </c>
      <c r="E53" s="184"/>
    </row>
    <row r="54" spans="1:5" ht="18.75">
      <c r="A54" s="190">
        <v>1</v>
      </c>
      <c r="B54" s="207" t="s">
        <v>386</v>
      </c>
      <c r="C54" s="208">
        <f>C55+C57+C58</f>
        <v>1024</v>
      </c>
      <c r="D54" s="187"/>
      <c r="E54" s="187"/>
    </row>
    <row r="55" spans="1:5" ht="50.25">
      <c r="A55" s="188" t="s">
        <v>47</v>
      </c>
      <c r="B55" s="189" t="s">
        <v>48</v>
      </c>
      <c r="C55" s="209">
        <f>C56</f>
        <v>1000</v>
      </c>
      <c r="D55" s="187"/>
      <c r="E55" s="187"/>
    </row>
    <row r="56" spans="1:5" ht="18.75">
      <c r="A56" s="188"/>
      <c r="B56" s="189" t="s">
        <v>508</v>
      </c>
      <c r="C56" s="209">
        <v>1000</v>
      </c>
      <c r="D56" s="187"/>
      <c r="E56" s="187"/>
    </row>
    <row r="57" spans="1:5" ht="18.75">
      <c r="A57" s="188" t="s">
        <v>54</v>
      </c>
      <c r="B57" s="189" t="s">
        <v>60</v>
      </c>
      <c r="C57" s="187">
        <v>13</v>
      </c>
      <c r="D57" s="187"/>
      <c r="E57" s="187"/>
    </row>
    <row r="58" spans="1:5" ht="18.75">
      <c r="A58" s="188" t="s">
        <v>57</v>
      </c>
      <c r="B58" s="189" t="s">
        <v>85</v>
      </c>
      <c r="C58" s="187">
        <v>11</v>
      </c>
      <c r="D58" s="187"/>
      <c r="E58" s="187"/>
    </row>
    <row r="59" spans="1:5" ht="34.5">
      <c r="A59" s="190">
        <v>2</v>
      </c>
      <c r="B59" s="207" t="s">
        <v>387</v>
      </c>
      <c r="C59" s="208">
        <f>C60+C61+C62+C63</f>
        <v>500</v>
      </c>
      <c r="D59" s="208">
        <f>D60+D61+D62+D63</f>
        <v>500</v>
      </c>
      <c r="E59" s="187"/>
    </row>
    <row r="60" spans="1:5" ht="18.75">
      <c r="A60" s="188" t="s">
        <v>87</v>
      </c>
      <c r="B60" s="100" t="s">
        <v>509</v>
      </c>
      <c r="C60" s="87">
        <v>125</v>
      </c>
      <c r="D60" s="87">
        <v>125</v>
      </c>
      <c r="E60" s="187"/>
    </row>
    <row r="61" spans="1:5" ht="18.75">
      <c r="A61" s="188" t="s">
        <v>90</v>
      </c>
      <c r="B61" s="100" t="s">
        <v>510</v>
      </c>
      <c r="C61" s="87">
        <v>125</v>
      </c>
      <c r="D61" s="87">
        <v>125</v>
      </c>
      <c r="E61" s="187"/>
    </row>
    <row r="62" spans="1:5" ht="18.75">
      <c r="A62" s="188" t="s">
        <v>92</v>
      </c>
      <c r="B62" s="100" t="s">
        <v>511</v>
      </c>
      <c r="C62" s="87">
        <v>125</v>
      </c>
      <c r="D62" s="87">
        <v>125</v>
      </c>
      <c r="E62" s="187"/>
    </row>
    <row r="63" spans="1:5" ht="18.75">
      <c r="A63" s="188" t="s">
        <v>94</v>
      </c>
      <c r="B63" s="100" t="s">
        <v>512</v>
      </c>
      <c r="C63" s="87">
        <v>125</v>
      </c>
      <c r="D63" s="87">
        <v>125</v>
      </c>
      <c r="E63" s="187"/>
    </row>
    <row r="64" spans="1:5" ht="18.75">
      <c r="A64" s="190">
        <v>3</v>
      </c>
      <c r="B64" s="207" t="s">
        <v>370</v>
      </c>
      <c r="C64" s="186">
        <f>C65</f>
        <v>2</v>
      </c>
      <c r="D64" s="187"/>
      <c r="E64" s="187"/>
    </row>
    <row r="65" spans="1:5" ht="18.75">
      <c r="A65" s="188"/>
      <c r="B65" s="189" t="s">
        <v>85</v>
      </c>
      <c r="C65" s="187">
        <v>2</v>
      </c>
      <c r="D65" s="187"/>
      <c r="E65" s="187"/>
    </row>
    <row r="66" spans="1:5" ht="18.75">
      <c r="A66" s="188"/>
      <c r="B66" s="187"/>
      <c r="C66" s="187"/>
      <c r="D66" s="187"/>
      <c r="E66" s="187"/>
    </row>
    <row r="67" spans="1:5" ht="19.5" thickBot="1">
      <c r="A67" s="191"/>
      <c r="B67" s="191"/>
      <c r="C67" s="191"/>
      <c r="D67" s="191"/>
      <c r="E67" s="191"/>
    </row>
  </sheetData>
  <mergeCells count="20">
    <mergeCell ref="A3:D3"/>
    <mergeCell ref="A4:D4"/>
    <mergeCell ref="A5:D5"/>
    <mergeCell ref="A22:E22"/>
    <mergeCell ref="A23:E23"/>
    <mergeCell ref="A24:E24"/>
    <mergeCell ref="D25:E25"/>
    <mergeCell ref="A27:A29"/>
    <mergeCell ref="B27:B29"/>
    <mergeCell ref="C27:C29"/>
    <mergeCell ref="D27:D29"/>
    <mergeCell ref="E27:E29"/>
    <mergeCell ref="D43:E43"/>
    <mergeCell ref="A45:E45"/>
    <mergeCell ref="A46:E46"/>
    <mergeCell ref="A47:E47"/>
    <mergeCell ref="A50:A51"/>
    <mergeCell ref="B50:B51"/>
    <mergeCell ref="C50:D50"/>
    <mergeCell ref="E50:E51"/>
  </mergeCells>
  <printOptions horizontalCentered="1"/>
  <pageMargins left="1" right="0.25" top="1" bottom="1" header="0.5" footer="0.5"/>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E67"/>
  <sheetViews>
    <sheetView zoomScale="75" zoomScaleNormal="75" workbookViewId="0" topLeftCell="A32">
      <selection activeCell="A45" sqref="A45:E67"/>
    </sheetView>
  </sheetViews>
  <sheetFormatPr defaultColWidth="9.00390625" defaultRowHeight="15.75"/>
  <cols>
    <col min="1" max="1" width="6.00390625" style="2" customWidth="1"/>
    <col min="2" max="2" width="43.375" style="1" customWidth="1"/>
    <col min="3" max="3" width="14.50390625" style="2" customWidth="1"/>
    <col min="4" max="4" width="14.50390625" style="1" customWidth="1"/>
    <col min="5" max="16384" width="9.00390625" style="1" customWidth="1"/>
  </cols>
  <sheetData>
    <row r="1" ht="18.75">
      <c r="D1" s="4" t="s">
        <v>25</v>
      </c>
    </row>
    <row r="3" spans="1:4" ht="19.5">
      <c r="A3" s="306" t="str">
        <f>TP!A3</f>
        <v>KẾ HOẠCH NĂM 2010</v>
      </c>
      <c r="B3" s="306"/>
      <c r="C3" s="306"/>
      <c r="D3" s="306"/>
    </row>
    <row r="4" spans="1:4" ht="21.75">
      <c r="A4" s="307" t="s">
        <v>0</v>
      </c>
      <c r="B4" s="307"/>
      <c r="C4" s="307"/>
      <c r="D4" s="307"/>
    </row>
    <row r="5" spans="1:4" ht="18.75">
      <c r="A5" s="308" t="str">
        <f>TP!A5:D5</f>
        <v>(Ban hành kèm Quyết định số 67/2009/QĐ-UBND ngày 08/12/2009 của UBND tỉnh)</v>
      </c>
      <c r="B5" s="308"/>
      <c r="C5" s="308"/>
      <c r="D5" s="308"/>
    </row>
    <row r="6" spans="2:4" ht="18.75">
      <c r="B6" s="2"/>
      <c r="D6" s="2"/>
    </row>
    <row r="7" ht="19.5" thickBot="1"/>
    <row r="8" spans="1:4" s="3" customFormat="1" ht="18.75">
      <c r="A8" s="22" t="s">
        <v>2</v>
      </c>
      <c r="B8" s="23" t="s">
        <v>1</v>
      </c>
      <c r="C8" s="23" t="s">
        <v>13</v>
      </c>
      <c r="D8" s="24" t="s">
        <v>33</v>
      </c>
    </row>
    <row r="9" spans="1:4" s="3" customFormat="1" ht="18.75">
      <c r="A9" s="5" t="s">
        <v>3</v>
      </c>
      <c r="B9" s="6" t="s">
        <v>9</v>
      </c>
      <c r="C9" s="7"/>
      <c r="D9" s="8"/>
    </row>
    <row r="10" spans="1:4" ht="18.75">
      <c r="A10" s="13">
        <v>1</v>
      </c>
      <c r="B10" s="9" t="s">
        <v>4</v>
      </c>
      <c r="C10" s="10" t="str">
        <f>'CT'!C10</f>
        <v>Tấn</v>
      </c>
      <c r="D10" s="11">
        <f>'[1]SL LUA'!$C$21</f>
        <v>78000</v>
      </c>
    </row>
    <row r="11" spans="1:4" ht="18.75" hidden="1">
      <c r="A11" s="13">
        <v>2</v>
      </c>
      <c r="B11" s="9" t="s">
        <v>5</v>
      </c>
      <c r="C11" s="10" t="str">
        <f>'CT'!C11</f>
        <v>Tấn</v>
      </c>
      <c r="D11" s="11"/>
    </row>
    <row r="12" spans="1:4" ht="18.75" hidden="1">
      <c r="A12" s="13">
        <v>3</v>
      </c>
      <c r="B12" s="9" t="s">
        <v>31</v>
      </c>
      <c r="C12" s="10" t="e">
        <f>'CT'!C12</f>
        <v>#REF!</v>
      </c>
      <c r="D12" s="11"/>
    </row>
    <row r="13" spans="1:4" ht="18.75" hidden="1">
      <c r="A13" s="13">
        <v>4</v>
      </c>
      <c r="B13" s="9" t="s">
        <v>6</v>
      </c>
      <c r="C13" s="10" t="e">
        <f>'CT'!C13</f>
        <v>#REF!</v>
      </c>
      <c r="D13" s="11"/>
    </row>
    <row r="14" spans="1:4" ht="18.75">
      <c r="A14" s="13">
        <v>2</v>
      </c>
      <c r="B14" s="9" t="s">
        <v>32</v>
      </c>
      <c r="C14" s="10" t="str">
        <f>'CT'!C14</f>
        <v>Tấn</v>
      </c>
      <c r="D14" s="11">
        <f>'[1]SL TOM '!$C$10</f>
        <v>570</v>
      </c>
    </row>
    <row r="15" spans="1:4" s="3" customFormat="1" ht="18.75">
      <c r="A15" s="5" t="s">
        <v>8</v>
      </c>
      <c r="B15" s="6" t="s">
        <v>10</v>
      </c>
      <c r="C15" s="10"/>
      <c r="D15" s="8"/>
    </row>
    <row r="16" spans="1:4" ht="18.75">
      <c r="A16" s="13">
        <v>1</v>
      </c>
      <c r="B16" s="9" t="s">
        <v>11</v>
      </c>
      <c r="C16" s="10" t="str">
        <f>'CT'!C16</f>
        <v>%o</v>
      </c>
      <c r="D16" s="12">
        <v>0.25</v>
      </c>
    </row>
    <row r="17" spans="1:5" ht="18.75">
      <c r="A17" s="13">
        <v>2</v>
      </c>
      <c r="B17" s="9" t="s">
        <v>12</v>
      </c>
      <c r="C17" s="10" t="str">
        <f>'CT'!C17</f>
        <v>Hộ</v>
      </c>
      <c r="D17" s="12">
        <v>220</v>
      </c>
      <c r="E17" s="1"/>
    </row>
    <row r="18" spans="1:4" ht="19.5" thickBot="1">
      <c r="A18" s="14"/>
      <c r="B18" s="15"/>
      <c r="C18" s="16"/>
      <c r="D18" s="17"/>
    </row>
    <row r="21" spans="1:5" ht="18.75">
      <c r="A21" s="174"/>
      <c r="B21" s="175"/>
      <c r="C21" s="175"/>
      <c r="D21" s="333" t="s">
        <v>25</v>
      </c>
      <c r="E21" s="333"/>
    </row>
    <row r="22" spans="1:5" ht="18.75">
      <c r="A22" s="329" t="s">
        <v>34</v>
      </c>
      <c r="B22" s="329"/>
      <c r="C22" s="329"/>
      <c r="D22" s="329"/>
      <c r="E22" s="329"/>
    </row>
    <row r="23" spans="1:5" ht="18.75">
      <c r="A23" s="310" t="s">
        <v>366</v>
      </c>
      <c r="B23" s="311"/>
      <c r="C23" s="311"/>
      <c r="D23" s="311"/>
      <c r="E23" s="311"/>
    </row>
    <row r="24" spans="1:5" ht="18.75">
      <c r="A24" s="312" t="s">
        <v>38</v>
      </c>
      <c r="B24" s="312"/>
      <c r="C24" s="312"/>
      <c r="D24" s="312"/>
      <c r="E24" s="312"/>
    </row>
    <row r="25" spans="1:5" ht="18.75">
      <c r="A25" s="178"/>
      <c r="B25" s="178"/>
      <c r="C25" s="178"/>
      <c r="D25" s="313" t="s">
        <v>367</v>
      </c>
      <c r="E25" s="313"/>
    </row>
    <row r="26" spans="1:5" ht="19.5" thickBot="1">
      <c r="A26" s="177"/>
      <c r="B26" s="179"/>
      <c r="C26" s="180"/>
      <c r="D26" s="181"/>
      <c r="E26" s="182"/>
    </row>
    <row r="27" spans="1:5" ht="18.75">
      <c r="A27" s="314" t="s">
        <v>326</v>
      </c>
      <c r="B27" s="317" t="s">
        <v>327</v>
      </c>
      <c r="C27" s="320" t="s">
        <v>328</v>
      </c>
      <c r="D27" s="330" t="s">
        <v>329</v>
      </c>
      <c r="E27" s="326" t="s">
        <v>330</v>
      </c>
    </row>
    <row r="28" spans="1:5" ht="18.75">
      <c r="A28" s="315"/>
      <c r="B28" s="318"/>
      <c r="C28" s="321"/>
      <c r="D28" s="331"/>
      <c r="E28" s="327"/>
    </row>
    <row r="29" spans="1:5" ht="18.75">
      <c r="A29" s="316"/>
      <c r="B29" s="319"/>
      <c r="C29" s="322"/>
      <c r="D29" s="332"/>
      <c r="E29" s="328"/>
    </row>
    <row r="30" spans="1:5" ht="18.75">
      <c r="A30" s="194"/>
      <c r="B30" s="200" t="s">
        <v>331</v>
      </c>
      <c r="C30" s="195"/>
      <c r="D30" s="240"/>
      <c r="E30" s="198"/>
    </row>
    <row r="31" spans="1:5" ht="18.75">
      <c r="A31" s="163">
        <v>1</v>
      </c>
      <c r="B31" s="164" t="s">
        <v>513</v>
      </c>
      <c r="C31" s="165" t="s">
        <v>377</v>
      </c>
      <c r="D31" s="162">
        <v>7</v>
      </c>
      <c r="E31" s="198"/>
    </row>
    <row r="32" spans="1:5" ht="18.75">
      <c r="A32" s="163">
        <f>1+A31</f>
        <v>2</v>
      </c>
      <c r="B32" s="164" t="s">
        <v>514</v>
      </c>
      <c r="C32" s="165" t="s">
        <v>377</v>
      </c>
      <c r="D32" s="162">
        <v>4</v>
      </c>
      <c r="E32" s="198"/>
    </row>
    <row r="33" spans="1:5" ht="18.75">
      <c r="A33" s="163">
        <f>1+A32</f>
        <v>3</v>
      </c>
      <c r="B33" s="164" t="s">
        <v>515</v>
      </c>
      <c r="C33" s="165" t="s">
        <v>346</v>
      </c>
      <c r="D33" s="166">
        <v>7</v>
      </c>
      <c r="E33" s="192"/>
    </row>
    <row r="34" spans="1:5" ht="48">
      <c r="A34" s="163">
        <f>1+A33</f>
        <v>4</v>
      </c>
      <c r="B34" s="164" t="s">
        <v>374</v>
      </c>
      <c r="C34" s="165"/>
      <c r="D34" s="162"/>
      <c r="E34" s="201" t="s">
        <v>470</v>
      </c>
    </row>
    <row r="35" spans="1:5" ht="18.75">
      <c r="A35" s="163">
        <f>1+A34</f>
        <v>5</v>
      </c>
      <c r="B35" s="164" t="s">
        <v>516</v>
      </c>
      <c r="C35" s="165" t="s">
        <v>334</v>
      </c>
      <c r="D35" s="162">
        <v>2.5</v>
      </c>
      <c r="E35" s="214"/>
    </row>
    <row r="36" spans="1:5" ht="18.75">
      <c r="A36" s="163">
        <f>1+A35</f>
        <v>6</v>
      </c>
      <c r="B36" s="164" t="s">
        <v>517</v>
      </c>
      <c r="C36" s="165"/>
      <c r="D36" s="162"/>
      <c r="E36" s="214"/>
    </row>
    <row r="37" spans="1:5" ht="18.75">
      <c r="A37" s="163"/>
      <c r="B37" s="200" t="s">
        <v>400</v>
      </c>
      <c r="C37" s="165"/>
      <c r="D37" s="166"/>
      <c r="E37" s="221"/>
    </row>
    <row r="38" spans="1:5" ht="48">
      <c r="A38" s="220">
        <v>1</v>
      </c>
      <c r="B38" s="164" t="s">
        <v>518</v>
      </c>
      <c r="C38" s="237" t="s">
        <v>519</v>
      </c>
      <c r="D38" s="166">
        <v>2</v>
      </c>
      <c r="E38" s="201" t="s">
        <v>470</v>
      </c>
    </row>
    <row r="39" spans="1:5" ht="18.75">
      <c r="A39" s="243">
        <v>2</v>
      </c>
      <c r="B39" s="164" t="s">
        <v>520</v>
      </c>
      <c r="C39" s="172" t="s">
        <v>344</v>
      </c>
      <c r="D39" s="162">
        <v>0.6</v>
      </c>
      <c r="E39" s="221"/>
    </row>
    <row r="40" spans="1:5" ht="18.75">
      <c r="A40" s="244">
        <v>3</v>
      </c>
      <c r="B40" s="164" t="s">
        <v>521</v>
      </c>
      <c r="C40" s="172" t="s">
        <v>344</v>
      </c>
      <c r="D40" s="162">
        <v>0.9</v>
      </c>
      <c r="E40" s="221"/>
    </row>
    <row r="41" spans="1:5" ht="48">
      <c r="A41" s="245"/>
      <c r="B41" s="200" t="s">
        <v>383</v>
      </c>
      <c r="C41" s="165"/>
      <c r="D41" s="162"/>
      <c r="E41" s="201" t="s">
        <v>470</v>
      </c>
    </row>
    <row r="42" spans="1:5" ht="48.75" thickBot="1">
      <c r="A42" s="246"/>
      <c r="B42" s="173" t="s">
        <v>365</v>
      </c>
      <c r="C42" s="203"/>
      <c r="D42" s="204">
        <v>10</v>
      </c>
      <c r="E42" s="238" t="s">
        <v>470</v>
      </c>
    </row>
    <row r="45" spans="1:5" ht="18.75">
      <c r="A45" s="183"/>
      <c r="B45" s="183"/>
      <c r="C45" s="183"/>
      <c r="D45" s="309" t="s">
        <v>25</v>
      </c>
      <c r="E45" s="309"/>
    </row>
    <row r="46" spans="1:5" ht="18.75">
      <c r="A46" s="183"/>
      <c r="B46" s="183"/>
      <c r="C46" s="183"/>
      <c r="D46" s="183"/>
      <c r="E46" s="183"/>
    </row>
    <row r="47" spans="1:5" ht="18.75">
      <c r="A47" s="279" t="s">
        <v>34</v>
      </c>
      <c r="B47" s="279"/>
      <c r="C47" s="279"/>
      <c r="D47" s="279"/>
      <c r="E47" s="279"/>
    </row>
    <row r="48" spans="1:5" ht="18.75">
      <c r="A48" s="280" t="s">
        <v>368</v>
      </c>
      <c r="B48" s="280"/>
      <c r="C48" s="280"/>
      <c r="D48" s="280"/>
      <c r="E48" s="280"/>
    </row>
    <row r="49" spans="1:5" ht="18.75">
      <c r="A49" s="281" t="s">
        <v>38</v>
      </c>
      <c r="B49" s="281"/>
      <c r="C49" s="281"/>
      <c r="D49" s="281"/>
      <c r="E49" s="281"/>
    </row>
    <row r="50" spans="1:5" ht="18.75">
      <c r="A50" s="34"/>
      <c r="B50" s="35"/>
      <c r="C50" s="36"/>
      <c r="D50" s="32"/>
      <c r="E50" s="32"/>
    </row>
    <row r="51" spans="1:5" ht="19.5" thickBot="1">
      <c r="A51" s="37"/>
      <c r="B51" s="38"/>
      <c r="C51" s="39"/>
      <c r="D51" s="32"/>
      <c r="E51" s="40" t="s">
        <v>39</v>
      </c>
    </row>
    <row r="52" spans="1:5" ht="19.5" thickBot="1">
      <c r="A52" s="282" t="s">
        <v>2</v>
      </c>
      <c r="B52" s="284" t="s">
        <v>40</v>
      </c>
      <c r="C52" s="286" t="s">
        <v>33</v>
      </c>
      <c r="D52" s="287"/>
      <c r="E52" s="288" t="s">
        <v>330</v>
      </c>
    </row>
    <row r="53" spans="1:5" ht="29.25" thickBot="1">
      <c r="A53" s="283"/>
      <c r="B53" s="285"/>
      <c r="C53" s="42" t="s">
        <v>42</v>
      </c>
      <c r="D53" s="43" t="s">
        <v>43</v>
      </c>
      <c r="E53" s="289"/>
    </row>
    <row r="54" spans="1:5" ht="19.5" thickBot="1">
      <c r="A54" s="45">
        <v>1</v>
      </c>
      <c r="B54" s="46">
        <v>2</v>
      </c>
      <c r="C54" s="46">
        <v>3</v>
      </c>
      <c r="D54" s="46">
        <v>4</v>
      </c>
      <c r="E54" s="46">
        <v>5</v>
      </c>
    </row>
    <row r="55" spans="1:5" ht="18.75">
      <c r="A55" s="184"/>
      <c r="B55" s="185" t="s">
        <v>369</v>
      </c>
      <c r="C55" s="206">
        <f>C56+C59+C61+C64</f>
        <v>5017</v>
      </c>
      <c r="D55" s="206">
        <f>D56+D59+D61+D64</f>
        <v>3000</v>
      </c>
      <c r="E55" s="184"/>
    </row>
    <row r="56" spans="1:5" ht="18.75">
      <c r="A56" s="190">
        <v>1</v>
      </c>
      <c r="B56" s="207" t="s">
        <v>386</v>
      </c>
      <c r="C56" s="186">
        <f>C57+C58</f>
        <v>15</v>
      </c>
      <c r="D56" s="187"/>
      <c r="E56" s="187"/>
    </row>
    <row r="57" spans="1:5" ht="18.75">
      <c r="A57" s="188"/>
      <c r="B57" s="189" t="s">
        <v>60</v>
      </c>
      <c r="C57" s="187">
        <v>10</v>
      </c>
      <c r="D57" s="187"/>
      <c r="E57" s="187"/>
    </row>
    <row r="58" spans="1:5" ht="18.75">
      <c r="A58" s="188"/>
      <c r="B58" s="189" t="s">
        <v>85</v>
      </c>
      <c r="C58" s="187">
        <v>5</v>
      </c>
      <c r="D58" s="187"/>
      <c r="E58" s="187"/>
    </row>
    <row r="59" spans="1:5" ht="34.5">
      <c r="A59" s="190">
        <v>2</v>
      </c>
      <c r="B59" s="207" t="s">
        <v>387</v>
      </c>
      <c r="C59" s="208">
        <f>C60</f>
        <v>3000</v>
      </c>
      <c r="D59" s="208">
        <f>D60</f>
        <v>3000</v>
      </c>
      <c r="E59" s="187"/>
    </row>
    <row r="60" spans="1:5" ht="47.25">
      <c r="A60" s="188" t="s">
        <v>87</v>
      </c>
      <c r="B60" s="100" t="s">
        <v>522</v>
      </c>
      <c r="C60" s="87">
        <v>3000</v>
      </c>
      <c r="D60" s="87">
        <v>3000</v>
      </c>
      <c r="E60" s="187"/>
    </row>
    <row r="61" spans="1:5" ht="18.75">
      <c r="A61" s="190">
        <v>3</v>
      </c>
      <c r="B61" s="232" t="s">
        <v>460</v>
      </c>
      <c r="C61" s="233">
        <f>C62</f>
        <v>2000</v>
      </c>
      <c r="D61" s="87"/>
      <c r="E61" s="187"/>
    </row>
    <row r="62" spans="1:5" ht="18.75">
      <c r="A62" s="188" t="s">
        <v>101</v>
      </c>
      <c r="B62" s="100" t="s">
        <v>236</v>
      </c>
      <c r="C62" s="87">
        <f>C63</f>
        <v>2000</v>
      </c>
      <c r="D62" s="87"/>
      <c r="E62" s="187"/>
    </row>
    <row r="63" spans="1:5" ht="18.75">
      <c r="A63" s="188"/>
      <c r="B63" s="100" t="s">
        <v>523</v>
      </c>
      <c r="C63" s="87">
        <v>2000</v>
      </c>
      <c r="D63" s="87"/>
      <c r="E63" s="187"/>
    </row>
    <row r="64" spans="1:5" ht="18.75">
      <c r="A64" s="190">
        <v>4</v>
      </c>
      <c r="B64" s="207" t="s">
        <v>370</v>
      </c>
      <c r="C64" s="186">
        <f>C65</f>
        <v>2</v>
      </c>
      <c r="D64" s="187"/>
      <c r="E64" s="187"/>
    </row>
    <row r="65" spans="1:5" ht="18.75">
      <c r="A65" s="188"/>
      <c r="B65" s="189" t="s">
        <v>85</v>
      </c>
      <c r="C65" s="187">
        <v>2</v>
      </c>
      <c r="D65" s="187"/>
      <c r="E65" s="187"/>
    </row>
    <row r="66" spans="1:5" ht="18.75">
      <c r="A66" s="188"/>
      <c r="B66" s="187"/>
      <c r="C66" s="187"/>
      <c r="D66" s="187"/>
      <c r="E66" s="187"/>
    </row>
    <row r="67" spans="1:5" ht="19.5" thickBot="1">
      <c r="A67" s="191"/>
      <c r="B67" s="191"/>
      <c r="C67" s="191"/>
      <c r="D67" s="191"/>
      <c r="E67" s="191"/>
    </row>
  </sheetData>
  <mergeCells count="21">
    <mergeCell ref="A3:D3"/>
    <mergeCell ref="A4:D4"/>
    <mergeCell ref="A5:D5"/>
    <mergeCell ref="D21:E21"/>
    <mergeCell ref="A22:E22"/>
    <mergeCell ref="A23:E23"/>
    <mergeCell ref="A24:E24"/>
    <mergeCell ref="D25:E25"/>
    <mergeCell ref="E27:E29"/>
    <mergeCell ref="D45:E45"/>
    <mergeCell ref="A47:E47"/>
    <mergeCell ref="A48:E48"/>
    <mergeCell ref="A27:A29"/>
    <mergeCell ref="B27:B29"/>
    <mergeCell ref="C27:C29"/>
    <mergeCell ref="D27:D29"/>
    <mergeCell ref="A49:E49"/>
    <mergeCell ref="A52:A53"/>
    <mergeCell ref="B52:B53"/>
    <mergeCell ref="C52:D52"/>
    <mergeCell ref="E52:E53"/>
  </mergeCells>
  <printOptions horizontalCentered="1"/>
  <pageMargins left="1" right="0.25" top="1" bottom="1" header="0.5" footer="0.5"/>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E64"/>
  <sheetViews>
    <sheetView zoomScale="75" zoomScaleNormal="75" workbookViewId="0" topLeftCell="A47">
      <selection activeCell="A41" sqref="A41:E64"/>
    </sheetView>
  </sheetViews>
  <sheetFormatPr defaultColWidth="9.00390625" defaultRowHeight="15.75"/>
  <cols>
    <col min="1" max="1" width="4.50390625" style="2" bestFit="1" customWidth="1"/>
    <col min="2" max="2" width="45.25390625" style="1" customWidth="1"/>
    <col min="3" max="3" width="14.375" style="2" customWidth="1"/>
    <col min="4" max="4" width="14.375" style="1" customWidth="1"/>
    <col min="5" max="16384" width="9.00390625" style="1" customWidth="1"/>
  </cols>
  <sheetData>
    <row r="1" ht="18.75">
      <c r="D1" s="4" t="s">
        <v>26</v>
      </c>
    </row>
    <row r="3" spans="1:4" ht="19.5">
      <c r="A3" s="306" t="str">
        <f>TP!A3</f>
        <v>KẾ HOẠCH NĂM 2010</v>
      </c>
      <c r="B3" s="306"/>
      <c r="C3" s="306"/>
      <c r="D3" s="306"/>
    </row>
    <row r="4" spans="1:4" ht="21.75">
      <c r="A4" s="307" t="s">
        <v>0</v>
      </c>
      <c r="B4" s="307"/>
      <c r="C4" s="307"/>
      <c r="D4" s="307"/>
    </row>
    <row r="5" spans="1:4" ht="18.75">
      <c r="A5" s="308" t="str">
        <f>TP!A5:D5</f>
        <v>(Ban hành kèm Quyết định số 67/2009/QĐ-UBND ngày 08/12/2009 của UBND tỉnh)</v>
      </c>
      <c r="B5" s="308"/>
      <c r="C5" s="308"/>
      <c r="D5" s="308"/>
    </row>
    <row r="6" spans="2:4" ht="18.75">
      <c r="B6" s="2"/>
      <c r="D6" s="2"/>
    </row>
    <row r="7" ht="19.5" thickBot="1"/>
    <row r="8" spans="1:4" s="3" customFormat="1" ht="18.75">
      <c r="A8" s="22" t="s">
        <v>2</v>
      </c>
      <c r="B8" s="23" t="s">
        <v>1</v>
      </c>
      <c r="C8" s="23" t="s">
        <v>13</v>
      </c>
      <c r="D8" s="24" t="s">
        <v>33</v>
      </c>
    </row>
    <row r="9" spans="1:4" s="3" customFormat="1" ht="18.75">
      <c r="A9" s="18" t="s">
        <v>3</v>
      </c>
      <c r="B9" s="20" t="s">
        <v>9</v>
      </c>
      <c r="C9" s="19"/>
      <c r="D9" s="21"/>
    </row>
    <row r="10" spans="1:4" ht="18.75">
      <c r="A10" s="13">
        <v>1</v>
      </c>
      <c r="B10" s="9" t="s">
        <v>4</v>
      </c>
      <c r="C10" s="10" t="str">
        <f>TTRU!C10</f>
        <v>Tấn</v>
      </c>
      <c r="D10" s="11">
        <f>'[1]SL LUA'!$C$22</f>
        <v>79000</v>
      </c>
    </row>
    <row r="11" spans="1:4" ht="18.75" hidden="1">
      <c r="A11" s="13">
        <v>2</v>
      </c>
      <c r="B11" s="9" t="s">
        <v>5</v>
      </c>
      <c r="C11" s="10" t="str">
        <f>TTRU!C11</f>
        <v>Tấn</v>
      </c>
      <c r="D11" s="30"/>
    </row>
    <row r="12" spans="1:4" ht="18.75" hidden="1">
      <c r="A12" s="13">
        <v>3</v>
      </c>
      <c r="B12" s="9" t="s">
        <v>31</v>
      </c>
      <c r="C12" s="10" t="e">
        <f>TTRU!C12</f>
        <v>#REF!</v>
      </c>
      <c r="D12" s="11"/>
    </row>
    <row r="13" spans="1:4" ht="18.75" hidden="1">
      <c r="A13" s="13">
        <v>4</v>
      </c>
      <c r="B13" s="9" t="s">
        <v>6</v>
      </c>
      <c r="C13" s="10" t="e">
        <f>TTRU!C13</f>
        <v>#REF!</v>
      </c>
      <c r="D13" s="11"/>
    </row>
    <row r="14" spans="1:4" ht="18.75">
      <c r="A14" s="13">
        <v>2</v>
      </c>
      <c r="B14" s="9" t="s">
        <v>32</v>
      </c>
      <c r="C14" s="10" t="str">
        <f>TTRU!C14</f>
        <v>Tấn</v>
      </c>
      <c r="D14" s="30">
        <f>'[1]SL TOM '!$C$12</f>
        <v>3300</v>
      </c>
    </row>
    <row r="15" spans="1:4" s="3" customFormat="1" ht="18.75">
      <c r="A15" s="5" t="s">
        <v>8</v>
      </c>
      <c r="B15" s="6" t="s">
        <v>10</v>
      </c>
      <c r="C15" s="10"/>
      <c r="D15" s="8"/>
    </row>
    <row r="16" spans="1:4" ht="18.75">
      <c r="A16" s="13">
        <v>1</v>
      </c>
      <c r="B16" s="9" t="s">
        <v>11</v>
      </c>
      <c r="C16" s="10" t="str">
        <f>TTRU!C16</f>
        <v>%o</v>
      </c>
      <c r="D16" s="12">
        <v>0.25</v>
      </c>
    </row>
    <row r="17" spans="1:5" ht="18.75">
      <c r="A17" s="13">
        <v>2</v>
      </c>
      <c r="B17" s="9" t="s">
        <v>12</v>
      </c>
      <c r="C17" s="10" t="str">
        <f>TTRU!C17</f>
        <v>Hộ</v>
      </c>
      <c r="D17" s="12">
        <v>270</v>
      </c>
      <c r="E17" s="1"/>
    </row>
    <row r="18" spans="1:4" ht="19.5" thickBot="1">
      <c r="A18" s="14"/>
      <c r="B18" s="15"/>
      <c r="C18" s="16"/>
      <c r="D18" s="17"/>
    </row>
    <row r="21" spans="1:5" ht="18.75">
      <c r="A21" s="174"/>
      <c r="B21" s="175"/>
      <c r="C21" s="175"/>
      <c r="D21" s="176" t="s">
        <v>26</v>
      </c>
      <c r="E21" s="175"/>
    </row>
    <row r="22" spans="1:5" ht="18.75">
      <c r="A22" s="329" t="s">
        <v>34</v>
      </c>
      <c r="B22" s="329"/>
      <c r="C22" s="329"/>
      <c r="D22" s="329"/>
      <c r="E22" s="329"/>
    </row>
    <row r="23" spans="1:5" ht="18.75">
      <c r="A23" s="310" t="s">
        <v>474</v>
      </c>
      <c r="B23" s="311"/>
      <c r="C23" s="311"/>
      <c r="D23" s="311"/>
      <c r="E23" s="311"/>
    </row>
    <row r="24" spans="1:5" ht="18.75">
      <c r="A24" s="312" t="s">
        <v>38</v>
      </c>
      <c r="B24" s="312"/>
      <c r="C24" s="312"/>
      <c r="D24" s="312"/>
      <c r="E24" s="312"/>
    </row>
    <row r="25" spans="1:5" ht="18.75">
      <c r="A25" s="178"/>
      <c r="B25" s="178"/>
      <c r="C25" s="178"/>
      <c r="D25" s="313" t="s">
        <v>367</v>
      </c>
      <c r="E25" s="313"/>
    </row>
    <row r="26" spans="1:5" ht="19.5" thickBot="1">
      <c r="A26" s="177"/>
      <c r="B26" s="179"/>
      <c r="C26" s="180"/>
      <c r="D26" s="181"/>
      <c r="E26" s="182"/>
    </row>
    <row r="27" spans="1:5" ht="18.75">
      <c r="A27" s="314" t="s">
        <v>326</v>
      </c>
      <c r="B27" s="317" t="s">
        <v>327</v>
      </c>
      <c r="C27" s="320" t="s">
        <v>328</v>
      </c>
      <c r="D27" s="330" t="s">
        <v>329</v>
      </c>
      <c r="E27" s="326" t="s">
        <v>330</v>
      </c>
    </row>
    <row r="28" spans="1:5" ht="18.75">
      <c r="A28" s="315"/>
      <c r="B28" s="318"/>
      <c r="C28" s="321"/>
      <c r="D28" s="331"/>
      <c r="E28" s="327"/>
    </row>
    <row r="29" spans="1:5" ht="18.75">
      <c r="A29" s="316"/>
      <c r="B29" s="319"/>
      <c r="C29" s="322"/>
      <c r="D29" s="332"/>
      <c r="E29" s="328"/>
    </row>
    <row r="30" spans="1:5" ht="18.75">
      <c r="A30" s="159"/>
      <c r="B30" s="160" t="s">
        <v>331</v>
      </c>
      <c r="C30" s="161"/>
      <c r="D30" s="234"/>
      <c r="E30" s="192"/>
    </row>
    <row r="31" spans="1:5" ht="18.75">
      <c r="A31" s="163">
        <v>1</v>
      </c>
      <c r="B31" s="164" t="s">
        <v>524</v>
      </c>
      <c r="C31" s="165" t="s">
        <v>525</v>
      </c>
      <c r="D31" s="162">
        <v>8</v>
      </c>
      <c r="E31" s="192"/>
    </row>
    <row r="32" spans="1:5" ht="18.75">
      <c r="A32" s="163">
        <v>2</v>
      </c>
      <c r="B32" s="164" t="s">
        <v>526</v>
      </c>
      <c r="C32" s="165" t="s">
        <v>525</v>
      </c>
      <c r="D32" s="162">
        <v>2</v>
      </c>
      <c r="E32" s="192"/>
    </row>
    <row r="33" spans="1:5" ht="48">
      <c r="A33" s="163">
        <v>3</v>
      </c>
      <c r="B33" s="164" t="s">
        <v>374</v>
      </c>
      <c r="C33" s="165"/>
      <c r="D33" s="162"/>
      <c r="E33" s="201" t="s">
        <v>527</v>
      </c>
    </row>
    <row r="34" spans="1:5" ht="18.75">
      <c r="A34" s="163">
        <v>4</v>
      </c>
      <c r="B34" s="164" t="s">
        <v>528</v>
      </c>
      <c r="C34" s="165"/>
      <c r="D34" s="162"/>
      <c r="E34" s="192"/>
    </row>
    <row r="35" spans="1:5" ht="18.75">
      <c r="A35" s="194"/>
      <c r="B35" s="160" t="s">
        <v>348</v>
      </c>
      <c r="C35" s="195"/>
      <c r="D35" s="196"/>
      <c r="E35" s="198"/>
    </row>
    <row r="36" spans="1:5" ht="18.75">
      <c r="A36" s="163">
        <v>1</v>
      </c>
      <c r="B36" s="164" t="s">
        <v>529</v>
      </c>
      <c r="C36" s="172" t="s">
        <v>344</v>
      </c>
      <c r="D36" s="172" t="s">
        <v>176</v>
      </c>
      <c r="E36" s="162">
        <v>1.5</v>
      </c>
    </row>
    <row r="37" spans="1:5" ht="18.75">
      <c r="A37" s="163">
        <v>2</v>
      </c>
      <c r="B37" s="164" t="s">
        <v>530</v>
      </c>
      <c r="C37" s="172" t="s">
        <v>344</v>
      </c>
      <c r="D37" s="162">
        <v>0.7</v>
      </c>
      <c r="E37" s="192"/>
    </row>
    <row r="38" spans="1:5" ht="48.75" thickBot="1">
      <c r="A38" s="241"/>
      <c r="B38" s="173" t="s">
        <v>383</v>
      </c>
      <c r="C38" s="242"/>
      <c r="D38" s="230"/>
      <c r="E38" s="238" t="s">
        <v>470</v>
      </c>
    </row>
    <row r="41" spans="1:5" ht="18.75">
      <c r="A41" s="183"/>
      <c r="B41" s="183"/>
      <c r="C41" s="183"/>
      <c r="D41" s="309" t="s">
        <v>26</v>
      </c>
      <c r="E41" s="309"/>
    </row>
    <row r="42" spans="1:5" ht="18.75">
      <c r="A42" s="183"/>
      <c r="B42" s="183"/>
      <c r="C42" s="183"/>
      <c r="D42" s="183"/>
      <c r="E42" s="183"/>
    </row>
    <row r="43" spans="1:5" ht="18.75">
      <c r="A43" s="279" t="s">
        <v>34</v>
      </c>
      <c r="B43" s="279"/>
      <c r="C43" s="279"/>
      <c r="D43" s="279"/>
      <c r="E43" s="279"/>
    </row>
    <row r="44" spans="1:5" ht="18.75">
      <c r="A44" s="280" t="s">
        <v>368</v>
      </c>
      <c r="B44" s="280"/>
      <c r="C44" s="280"/>
      <c r="D44" s="280"/>
      <c r="E44" s="280"/>
    </row>
    <row r="45" spans="1:5" ht="18.75">
      <c r="A45" s="281" t="s">
        <v>38</v>
      </c>
      <c r="B45" s="281"/>
      <c r="C45" s="281"/>
      <c r="D45" s="281"/>
      <c r="E45" s="281"/>
    </row>
    <row r="46" spans="1:5" ht="18.75">
      <c r="A46" s="34"/>
      <c r="B46" s="35"/>
      <c r="C46" s="36"/>
      <c r="D46" s="32"/>
      <c r="E46" s="32"/>
    </row>
    <row r="47" spans="1:5" ht="19.5" thickBot="1">
      <c r="A47" s="37"/>
      <c r="B47" s="38"/>
      <c r="C47" s="39"/>
      <c r="D47" s="32"/>
      <c r="E47" s="40" t="s">
        <v>39</v>
      </c>
    </row>
    <row r="48" spans="1:5" ht="19.5" thickBot="1">
      <c r="A48" s="282" t="s">
        <v>2</v>
      </c>
      <c r="B48" s="284" t="s">
        <v>40</v>
      </c>
      <c r="C48" s="286" t="s">
        <v>33</v>
      </c>
      <c r="D48" s="287"/>
      <c r="E48" s="288" t="s">
        <v>330</v>
      </c>
    </row>
    <row r="49" spans="1:5" ht="29.25" thickBot="1">
      <c r="A49" s="283"/>
      <c r="B49" s="285"/>
      <c r="C49" s="42" t="s">
        <v>42</v>
      </c>
      <c r="D49" s="43" t="s">
        <v>43</v>
      </c>
      <c r="E49" s="289"/>
    </row>
    <row r="50" spans="1:5" ht="19.5" thickBot="1">
      <c r="A50" s="45">
        <v>1</v>
      </c>
      <c r="B50" s="46">
        <v>2</v>
      </c>
      <c r="C50" s="46">
        <v>3</v>
      </c>
      <c r="D50" s="46">
        <v>4</v>
      </c>
      <c r="E50" s="46">
        <v>5</v>
      </c>
    </row>
    <row r="51" spans="1:5" ht="18.75">
      <c r="A51" s="184"/>
      <c r="B51" s="185" t="s">
        <v>369</v>
      </c>
      <c r="C51" s="206">
        <f>C52+C55+C58+C61</f>
        <v>4826</v>
      </c>
      <c r="D51" s="206">
        <f>D52+D55+D61</f>
        <v>1000</v>
      </c>
      <c r="E51" s="184"/>
    </row>
    <row r="52" spans="1:5" ht="18.75">
      <c r="A52" s="190">
        <v>1</v>
      </c>
      <c r="B52" s="207" t="s">
        <v>386</v>
      </c>
      <c r="C52" s="186">
        <f>C53+C54</f>
        <v>22</v>
      </c>
      <c r="D52" s="187"/>
      <c r="E52" s="187"/>
    </row>
    <row r="53" spans="1:5" ht="18.75">
      <c r="A53" s="188"/>
      <c r="B53" s="189" t="s">
        <v>60</v>
      </c>
      <c r="C53" s="187">
        <v>15</v>
      </c>
      <c r="D53" s="187"/>
      <c r="E53" s="187"/>
    </row>
    <row r="54" spans="1:5" ht="18.75">
      <c r="A54" s="188"/>
      <c r="B54" s="189" t="s">
        <v>85</v>
      </c>
      <c r="C54" s="187">
        <v>7</v>
      </c>
      <c r="D54" s="187"/>
      <c r="E54" s="187"/>
    </row>
    <row r="55" spans="1:5" ht="34.5">
      <c r="A55" s="190">
        <v>2</v>
      </c>
      <c r="B55" s="207" t="s">
        <v>387</v>
      </c>
      <c r="C55" s="208">
        <f>C56+C57</f>
        <v>1000</v>
      </c>
      <c r="D55" s="208">
        <f>D56+D57</f>
        <v>1000</v>
      </c>
      <c r="E55" s="187"/>
    </row>
    <row r="56" spans="1:5" ht="18.75">
      <c r="A56" s="188" t="s">
        <v>87</v>
      </c>
      <c r="B56" s="100" t="s">
        <v>178</v>
      </c>
      <c r="C56" s="87">
        <v>500</v>
      </c>
      <c r="D56" s="87">
        <v>500</v>
      </c>
      <c r="E56" s="187"/>
    </row>
    <row r="57" spans="1:5" ht="18.75">
      <c r="A57" s="188" t="s">
        <v>90</v>
      </c>
      <c r="B57" s="100" t="s">
        <v>179</v>
      </c>
      <c r="C57" s="87">
        <v>500</v>
      </c>
      <c r="D57" s="87">
        <v>500</v>
      </c>
      <c r="E57" s="187"/>
    </row>
    <row r="58" spans="1:5" ht="18.75">
      <c r="A58" s="190">
        <v>3</v>
      </c>
      <c r="B58" s="232" t="s">
        <v>460</v>
      </c>
      <c r="C58" s="233">
        <f>C59</f>
        <v>3800</v>
      </c>
      <c r="D58" s="87"/>
      <c r="E58" s="187"/>
    </row>
    <row r="59" spans="1:5" ht="18.75">
      <c r="A59" s="188" t="s">
        <v>101</v>
      </c>
      <c r="B59" s="100" t="s">
        <v>236</v>
      </c>
      <c r="C59" s="87">
        <f>C60</f>
        <v>3800</v>
      </c>
      <c r="D59" s="87"/>
      <c r="E59" s="187"/>
    </row>
    <row r="60" spans="1:5" ht="18.75">
      <c r="A60" s="188"/>
      <c r="B60" s="100" t="s">
        <v>241</v>
      </c>
      <c r="C60" s="87">
        <v>3800</v>
      </c>
      <c r="D60" s="87"/>
      <c r="E60" s="187"/>
    </row>
    <row r="61" spans="1:5" ht="18.75">
      <c r="A61" s="190">
        <v>4</v>
      </c>
      <c r="B61" s="207" t="s">
        <v>370</v>
      </c>
      <c r="C61" s="186">
        <f>C62</f>
        <v>4</v>
      </c>
      <c r="D61" s="187"/>
      <c r="E61" s="187"/>
    </row>
    <row r="62" spans="1:5" ht="18.75">
      <c r="A62" s="188"/>
      <c r="B62" s="189" t="s">
        <v>85</v>
      </c>
      <c r="C62" s="187">
        <v>4</v>
      </c>
      <c r="D62" s="187"/>
      <c r="E62" s="187"/>
    </row>
    <row r="63" spans="1:5" ht="18.75">
      <c r="A63" s="188"/>
      <c r="B63" s="187"/>
      <c r="C63" s="187"/>
      <c r="D63" s="187"/>
      <c r="E63" s="187"/>
    </row>
    <row r="64" spans="1:5" ht="19.5" thickBot="1">
      <c r="A64" s="191"/>
      <c r="B64" s="191"/>
      <c r="C64" s="191"/>
      <c r="D64" s="191"/>
      <c r="E64" s="191"/>
    </row>
  </sheetData>
  <mergeCells count="20">
    <mergeCell ref="A3:D3"/>
    <mergeCell ref="A4:D4"/>
    <mergeCell ref="A5:D5"/>
    <mergeCell ref="A22:E22"/>
    <mergeCell ref="A23:E23"/>
    <mergeCell ref="A24:E24"/>
    <mergeCell ref="D25:E25"/>
    <mergeCell ref="A27:A29"/>
    <mergeCell ref="B27:B29"/>
    <mergeCell ref="C27:C29"/>
    <mergeCell ref="D27:D29"/>
    <mergeCell ref="E27:E29"/>
    <mergeCell ref="D41:E41"/>
    <mergeCell ref="A43:E43"/>
    <mergeCell ref="A44:E44"/>
    <mergeCell ref="A45:E45"/>
    <mergeCell ref="A48:A49"/>
    <mergeCell ref="B48:B49"/>
    <mergeCell ref="C48:D48"/>
    <mergeCell ref="E48:E49"/>
  </mergeCells>
  <printOptions horizontalCentered="1"/>
  <pageMargins left="1" right="0.25" top="1" bottom="1" header="0.5" footer="0.5"/>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E65"/>
  <sheetViews>
    <sheetView zoomScale="75" zoomScaleNormal="75" workbookViewId="0" topLeftCell="A38">
      <selection activeCell="E50" sqref="E50"/>
    </sheetView>
  </sheetViews>
  <sheetFormatPr defaultColWidth="9.00390625" defaultRowHeight="15.75"/>
  <cols>
    <col min="1" max="1" width="6.50390625" style="2" customWidth="1"/>
    <col min="2" max="2" width="43.00390625" style="1" customWidth="1"/>
    <col min="3" max="3" width="14.625" style="2" customWidth="1"/>
    <col min="4" max="4" width="14.625" style="1" customWidth="1"/>
    <col min="5" max="16384" width="9.00390625" style="1" customWidth="1"/>
  </cols>
  <sheetData>
    <row r="1" ht="18.75">
      <c r="D1" s="4" t="s">
        <v>27</v>
      </c>
    </row>
    <row r="3" spans="1:4" ht="19.5">
      <c r="A3" s="306" t="str">
        <f>TP!A3</f>
        <v>KẾ HOẠCH NĂM 2010</v>
      </c>
      <c r="B3" s="306"/>
      <c r="C3" s="306"/>
      <c r="D3" s="306"/>
    </row>
    <row r="4" spans="1:4" ht="21.75">
      <c r="A4" s="307" t="s">
        <v>0</v>
      </c>
      <c r="B4" s="307"/>
      <c r="C4" s="307"/>
      <c r="D4" s="307"/>
    </row>
    <row r="5" spans="1:4" ht="18.75">
      <c r="A5" s="308" t="str">
        <f>TP!A5:D5</f>
        <v>(Ban hành kèm Quyết định số 67/2009/QĐ-UBND ngày 08/12/2009 của UBND tỉnh)</v>
      </c>
      <c r="B5" s="308"/>
      <c r="C5" s="308"/>
      <c r="D5" s="308"/>
    </row>
    <row r="6" spans="2:4" ht="18.75">
      <c r="B6" s="2"/>
      <c r="D6" s="2"/>
    </row>
    <row r="7" ht="19.5" thickBot="1"/>
    <row r="8" spans="1:4" s="3" customFormat="1" ht="18.75">
      <c r="A8" s="22" t="s">
        <v>2</v>
      </c>
      <c r="B8" s="23" t="s">
        <v>1</v>
      </c>
      <c r="C8" s="23" t="s">
        <v>13</v>
      </c>
      <c r="D8" s="24" t="s">
        <v>33</v>
      </c>
    </row>
    <row r="9" spans="1:4" s="3" customFormat="1" ht="18.75">
      <c r="A9" s="18" t="s">
        <v>3</v>
      </c>
      <c r="B9" s="20" t="s">
        <v>9</v>
      </c>
      <c r="C9" s="19"/>
      <c r="D9" s="21"/>
    </row>
    <row r="10" spans="1:4" ht="18.75">
      <c r="A10" s="13">
        <v>1</v>
      </c>
      <c r="B10" s="9" t="s">
        <v>4</v>
      </c>
      <c r="C10" s="10" t="str">
        <f>'CD'!C10</f>
        <v>Tấn</v>
      </c>
      <c r="D10" s="11">
        <f>'[1]SL LUA'!$C$23</f>
        <v>44000</v>
      </c>
    </row>
    <row r="11" spans="1:4" ht="18.75" hidden="1">
      <c r="A11" s="13">
        <v>2</v>
      </c>
      <c r="B11" s="9" t="s">
        <v>5</v>
      </c>
      <c r="C11" s="10" t="str">
        <f>'CD'!C11</f>
        <v>Tấn</v>
      </c>
      <c r="D11" s="30"/>
    </row>
    <row r="12" spans="1:4" ht="18.75" hidden="1">
      <c r="A12" s="13">
        <v>3</v>
      </c>
      <c r="B12" s="9" t="s">
        <v>31</v>
      </c>
      <c r="C12" s="10" t="e">
        <f>'CD'!C12</f>
        <v>#REF!</v>
      </c>
      <c r="D12" s="11"/>
    </row>
    <row r="13" spans="1:4" ht="18.75" hidden="1">
      <c r="A13" s="13">
        <v>4</v>
      </c>
      <c r="B13" s="9" t="s">
        <v>6</v>
      </c>
      <c r="C13" s="10" t="e">
        <f>'CD'!C13</f>
        <v>#REF!</v>
      </c>
      <c r="D13" s="11"/>
    </row>
    <row r="14" spans="1:4" ht="18.75">
      <c r="A14" s="13">
        <v>2</v>
      </c>
      <c r="B14" s="9" t="s">
        <v>32</v>
      </c>
      <c r="C14" s="10" t="str">
        <f>'CD'!C14</f>
        <v>Tấn</v>
      </c>
      <c r="D14" s="30">
        <f>'[1]SL TOM '!$C$13</f>
        <v>3100</v>
      </c>
    </row>
    <row r="15" spans="1:4" s="3" customFormat="1" ht="18.75">
      <c r="A15" s="5" t="s">
        <v>8</v>
      </c>
      <c r="B15" s="6" t="s">
        <v>10</v>
      </c>
      <c r="C15" s="10"/>
      <c r="D15" s="8"/>
    </row>
    <row r="16" spans="1:4" ht="18.75">
      <c r="A16" s="13">
        <v>1</v>
      </c>
      <c r="B16" s="9" t="s">
        <v>11</v>
      </c>
      <c r="C16" s="10" t="str">
        <f>TTRU!C16</f>
        <v>%o</v>
      </c>
      <c r="D16" s="12">
        <v>0.25</v>
      </c>
    </row>
    <row r="17" spans="1:5" ht="18.75">
      <c r="A17" s="13">
        <v>2</v>
      </c>
      <c r="B17" s="9" t="s">
        <v>12</v>
      </c>
      <c r="C17" s="10" t="str">
        <f>'CD'!C17</f>
        <v>Hộ</v>
      </c>
      <c r="D17" s="12">
        <v>270</v>
      </c>
      <c r="E17" s="1"/>
    </row>
    <row r="18" spans="1:4" ht="19.5" thickBot="1">
      <c r="A18" s="14"/>
      <c r="B18" s="15"/>
      <c r="C18" s="16"/>
      <c r="D18" s="17"/>
    </row>
    <row r="21" spans="1:5" ht="18.75">
      <c r="A21" s="174"/>
      <c r="B21" s="175"/>
      <c r="C21" s="175"/>
      <c r="D21" s="247" t="s">
        <v>27</v>
      </c>
      <c r="E21" s="175"/>
    </row>
    <row r="22" spans="1:5" ht="18.75">
      <c r="A22" s="329" t="s">
        <v>34</v>
      </c>
      <c r="B22" s="329"/>
      <c r="C22" s="329"/>
      <c r="D22" s="329"/>
      <c r="E22" s="329"/>
    </row>
    <row r="23" spans="1:5" ht="18.75">
      <c r="A23" s="310" t="s">
        <v>474</v>
      </c>
      <c r="B23" s="311"/>
      <c r="C23" s="311"/>
      <c r="D23" s="311"/>
      <c r="E23" s="311"/>
    </row>
    <row r="24" spans="1:5" ht="18.75">
      <c r="A24" s="312" t="s">
        <v>38</v>
      </c>
      <c r="B24" s="312"/>
      <c r="C24" s="312"/>
      <c r="D24" s="312"/>
      <c r="E24" s="312"/>
    </row>
    <row r="25" spans="1:5" ht="18.75">
      <c r="A25" s="178"/>
      <c r="B25" s="178"/>
      <c r="C25" s="178"/>
      <c r="D25" s="313" t="s">
        <v>367</v>
      </c>
      <c r="E25" s="313"/>
    </row>
    <row r="26" spans="1:5" ht="19.5" thickBot="1">
      <c r="A26" s="177"/>
      <c r="B26" s="179"/>
      <c r="C26" s="180"/>
      <c r="D26" s="181"/>
      <c r="E26" s="182"/>
    </row>
    <row r="27" spans="1:5" ht="18.75">
      <c r="A27" s="314" t="s">
        <v>326</v>
      </c>
      <c r="B27" s="317" t="s">
        <v>327</v>
      </c>
      <c r="C27" s="320" t="s">
        <v>328</v>
      </c>
      <c r="D27" s="330" t="s">
        <v>329</v>
      </c>
      <c r="E27" s="326" t="s">
        <v>330</v>
      </c>
    </row>
    <row r="28" spans="1:5" ht="18.75">
      <c r="A28" s="315"/>
      <c r="B28" s="318"/>
      <c r="C28" s="321"/>
      <c r="D28" s="331"/>
      <c r="E28" s="327"/>
    </row>
    <row r="29" spans="1:5" ht="18.75">
      <c r="A29" s="316"/>
      <c r="B29" s="319"/>
      <c r="C29" s="322"/>
      <c r="D29" s="332"/>
      <c r="E29" s="328"/>
    </row>
    <row r="30" spans="1:5" ht="18.75">
      <c r="A30" s="194"/>
      <c r="B30" s="160" t="s">
        <v>331</v>
      </c>
      <c r="C30" s="195"/>
      <c r="D30" s="240"/>
      <c r="E30" s="198"/>
    </row>
    <row r="31" spans="1:5" ht="18.75">
      <c r="A31" s="163">
        <v>1</v>
      </c>
      <c r="B31" s="164" t="s">
        <v>531</v>
      </c>
      <c r="C31" s="165" t="s">
        <v>334</v>
      </c>
      <c r="D31" s="162">
        <v>3</v>
      </c>
      <c r="E31" s="192"/>
    </row>
    <row r="32" spans="1:5" ht="48">
      <c r="A32" s="163">
        <v>2</v>
      </c>
      <c r="B32" s="164" t="s">
        <v>532</v>
      </c>
      <c r="C32" s="165" t="s">
        <v>533</v>
      </c>
      <c r="D32" s="166">
        <v>2</v>
      </c>
      <c r="E32" s="201" t="s">
        <v>470</v>
      </c>
    </row>
    <row r="33" spans="1:5" ht="48">
      <c r="A33" s="163">
        <v>3</v>
      </c>
      <c r="B33" s="164" t="s">
        <v>373</v>
      </c>
      <c r="C33" s="165" t="s">
        <v>534</v>
      </c>
      <c r="D33" s="162">
        <v>10</v>
      </c>
      <c r="E33" s="201" t="s">
        <v>527</v>
      </c>
    </row>
    <row r="34" spans="1:5" ht="31.5">
      <c r="A34" s="163">
        <v>4</v>
      </c>
      <c r="B34" s="164" t="s">
        <v>535</v>
      </c>
      <c r="C34" s="172" t="s">
        <v>344</v>
      </c>
      <c r="D34" s="162">
        <v>0.7</v>
      </c>
      <c r="E34" s="198"/>
    </row>
    <row r="35" spans="1:5" ht="48">
      <c r="A35" s="163">
        <v>5</v>
      </c>
      <c r="B35" s="164" t="s">
        <v>374</v>
      </c>
      <c r="C35" s="165"/>
      <c r="D35" s="162"/>
      <c r="E35" s="201" t="s">
        <v>527</v>
      </c>
    </row>
    <row r="36" spans="1:5" ht="18.75">
      <c r="A36" s="194"/>
      <c r="B36" s="160" t="s">
        <v>375</v>
      </c>
      <c r="C36" s="195"/>
      <c r="D36" s="196"/>
      <c r="E36" s="197"/>
    </row>
    <row r="37" spans="1:5" ht="18.75">
      <c r="A37" s="163">
        <v>1</v>
      </c>
      <c r="B37" s="164" t="s">
        <v>536</v>
      </c>
      <c r="C37" s="165" t="s">
        <v>377</v>
      </c>
      <c r="D37" s="162">
        <v>4</v>
      </c>
      <c r="E37" s="198"/>
    </row>
    <row r="38" spans="1:5" ht="18.75">
      <c r="A38" s="163">
        <v>3</v>
      </c>
      <c r="B38" s="164" t="s">
        <v>537</v>
      </c>
      <c r="C38" s="172" t="s">
        <v>344</v>
      </c>
      <c r="D38" s="162">
        <v>1</v>
      </c>
      <c r="E38" s="192"/>
    </row>
    <row r="39" spans="1:5" ht="18.75">
      <c r="A39" s="163">
        <v>4</v>
      </c>
      <c r="B39" s="164" t="s">
        <v>538</v>
      </c>
      <c r="C39" s="172" t="s">
        <v>344</v>
      </c>
      <c r="D39" s="162">
        <v>1</v>
      </c>
      <c r="E39" s="192"/>
    </row>
    <row r="40" spans="1:5" ht="18.75">
      <c r="A40" s="163">
        <v>5</v>
      </c>
      <c r="B40" s="164" t="s">
        <v>539</v>
      </c>
      <c r="C40" s="172" t="s">
        <v>344</v>
      </c>
      <c r="D40" s="162">
        <v>4.9</v>
      </c>
      <c r="E40" s="192"/>
    </row>
    <row r="41" spans="1:5" ht="48">
      <c r="A41" s="199"/>
      <c r="B41" s="200" t="s">
        <v>383</v>
      </c>
      <c r="C41" s="165"/>
      <c r="D41" s="162"/>
      <c r="E41" s="201" t="s">
        <v>470</v>
      </c>
    </row>
    <row r="42" spans="1:5" ht="19.5" thickBot="1">
      <c r="A42" s="202"/>
      <c r="B42" s="216"/>
      <c r="C42" s="217"/>
      <c r="D42" s="218"/>
      <c r="E42" s="219"/>
    </row>
    <row r="45" spans="1:5" ht="18.75">
      <c r="A45" s="183"/>
      <c r="B45" s="183"/>
      <c r="C45" s="183"/>
      <c r="D45" s="309" t="s">
        <v>27</v>
      </c>
      <c r="E45" s="309"/>
    </row>
    <row r="46" spans="1:5" ht="18.75">
      <c r="A46" s="183"/>
      <c r="B46" s="183"/>
      <c r="C46" s="183"/>
      <c r="D46" s="183"/>
      <c r="E46" s="183"/>
    </row>
    <row r="47" spans="1:5" ht="18.75">
      <c r="A47" s="279" t="s">
        <v>34</v>
      </c>
      <c r="B47" s="279"/>
      <c r="C47" s="279"/>
      <c r="D47" s="279"/>
      <c r="E47" s="279"/>
    </row>
    <row r="48" spans="1:5" ht="18.75">
      <c r="A48" s="280" t="s">
        <v>368</v>
      </c>
      <c r="B48" s="280"/>
      <c r="C48" s="280"/>
      <c r="D48" s="280"/>
      <c r="E48" s="280"/>
    </row>
    <row r="49" spans="1:5" ht="18.75">
      <c r="A49" s="281" t="s">
        <v>38</v>
      </c>
      <c r="B49" s="281"/>
      <c r="C49" s="281"/>
      <c r="D49" s="281"/>
      <c r="E49" s="281"/>
    </row>
    <row r="50" spans="1:5" ht="18.75">
      <c r="A50" s="34"/>
      <c r="B50" s="35"/>
      <c r="C50" s="36"/>
      <c r="D50" s="32"/>
      <c r="E50" s="32"/>
    </row>
    <row r="51" spans="1:5" ht="19.5" thickBot="1">
      <c r="A51" s="37"/>
      <c r="B51" s="38"/>
      <c r="C51" s="39"/>
      <c r="D51" s="32"/>
      <c r="E51" s="40" t="s">
        <v>39</v>
      </c>
    </row>
    <row r="52" spans="1:5" ht="19.5" thickBot="1">
      <c r="A52" s="282" t="s">
        <v>2</v>
      </c>
      <c r="B52" s="284" t="s">
        <v>40</v>
      </c>
      <c r="C52" s="286" t="s">
        <v>33</v>
      </c>
      <c r="D52" s="287"/>
      <c r="E52" s="288" t="s">
        <v>330</v>
      </c>
    </row>
    <row r="53" spans="1:5" ht="29.25" thickBot="1">
      <c r="A53" s="283"/>
      <c r="B53" s="285"/>
      <c r="C53" s="42" t="s">
        <v>42</v>
      </c>
      <c r="D53" s="43" t="s">
        <v>43</v>
      </c>
      <c r="E53" s="289"/>
    </row>
    <row r="54" spans="1:5" ht="19.5" thickBot="1">
      <c r="A54" s="45">
        <v>1</v>
      </c>
      <c r="B54" s="46">
        <v>2</v>
      </c>
      <c r="C54" s="46">
        <v>3</v>
      </c>
      <c r="D54" s="46">
        <v>4</v>
      </c>
      <c r="E54" s="46">
        <v>5</v>
      </c>
    </row>
    <row r="55" spans="1:5" ht="18.75">
      <c r="A55" s="184"/>
      <c r="B55" s="185" t="s">
        <v>369</v>
      </c>
      <c r="C55" s="206">
        <f>C56+C62</f>
        <v>2033</v>
      </c>
      <c r="D55" s="206"/>
      <c r="E55" s="184"/>
    </row>
    <row r="56" spans="1:5" ht="18.75">
      <c r="A56" s="190">
        <v>1</v>
      </c>
      <c r="B56" s="207" t="s">
        <v>386</v>
      </c>
      <c r="C56" s="208">
        <f>C57+C60+C61</f>
        <v>2029</v>
      </c>
      <c r="D56" s="209"/>
      <c r="E56" s="187"/>
    </row>
    <row r="57" spans="1:5" ht="50.25">
      <c r="A57" s="188" t="s">
        <v>47</v>
      </c>
      <c r="B57" s="189" t="s">
        <v>48</v>
      </c>
      <c r="C57" s="209">
        <f>C58+C59</f>
        <v>2000</v>
      </c>
      <c r="D57" s="209"/>
      <c r="E57" s="187"/>
    </row>
    <row r="58" spans="1:5" ht="18.75">
      <c r="A58" s="190"/>
      <c r="B58" s="189" t="s">
        <v>540</v>
      </c>
      <c r="C58" s="209">
        <v>1000</v>
      </c>
      <c r="D58" s="209"/>
      <c r="E58" s="187"/>
    </row>
    <row r="59" spans="1:5" ht="18.75">
      <c r="A59" s="190"/>
      <c r="B59" s="189" t="s">
        <v>541</v>
      </c>
      <c r="C59" s="209">
        <v>1000</v>
      </c>
      <c r="D59" s="209"/>
      <c r="E59" s="187"/>
    </row>
    <row r="60" spans="1:5" ht="18.75">
      <c r="A60" s="188" t="s">
        <v>54</v>
      </c>
      <c r="B60" s="189" t="s">
        <v>60</v>
      </c>
      <c r="C60" s="187">
        <v>12</v>
      </c>
      <c r="D60" s="187"/>
      <c r="E60" s="187"/>
    </row>
    <row r="61" spans="1:5" ht="18.75">
      <c r="A61" s="188" t="s">
        <v>57</v>
      </c>
      <c r="B61" s="189" t="s">
        <v>85</v>
      </c>
      <c r="C61" s="187">
        <v>17</v>
      </c>
      <c r="D61" s="187"/>
      <c r="E61" s="187"/>
    </row>
    <row r="62" spans="1:5" ht="18.75">
      <c r="A62" s="190">
        <v>2</v>
      </c>
      <c r="B62" s="207" t="s">
        <v>370</v>
      </c>
      <c r="C62" s="186">
        <f>C63</f>
        <v>4</v>
      </c>
      <c r="D62" s="187"/>
      <c r="E62" s="187"/>
    </row>
    <row r="63" spans="1:5" ht="18.75">
      <c r="A63" s="188"/>
      <c r="B63" s="189" t="s">
        <v>85</v>
      </c>
      <c r="C63" s="187">
        <v>4</v>
      </c>
      <c r="D63" s="187"/>
      <c r="E63" s="187"/>
    </row>
    <row r="64" spans="1:5" ht="18.75">
      <c r="A64" s="188"/>
      <c r="B64" s="187"/>
      <c r="C64" s="187"/>
      <c r="D64" s="187"/>
      <c r="E64" s="187"/>
    </row>
    <row r="65" spans="1:5" ht="19.5" thickBot="1">
      <c r="A65" s="191"/>
      <c r="B65" s="191"/>
      <c r="C65" s="191"/>
      <c r="D65" s="191"/>
      <c r="E65" s="191"/>
    </row>
  </sheetData>
  <mergeCells count="20">
    <mergeCell ref="A3:D3"/>
    <mergeCell ref="A4:D4"/>
    <mergeCell ref="A5:D5"/>
    <mergeCell ref="A22:E22"/>
    <mergeCell ref="A23:E23"/>
    <mergeCell ref="A24:E24"/>
    <mergeCell ref="D25:E25"/>
    <mergeCell ref="A27:A29"/>
    <mergeCell ref="B27:B29"/>
    <mergeCell ref="C27:C29"/>
    <mergeCell ref="D27:D29"/>
    <mergeCell ref="E27:E29"/>
    <mergeCell ref="D45:E45"/>
    <mergeCell ref="A47:E47"/>
    <mergeCell ref="A48:E48"/>
    <mergeCell ref="A49:E49"/>
    <mergeCell ref="A52:A53"/>
    <mergeCell ref="B52:B53"/>
    <mergeCell ref="C52:D52"/>
    <mergeCell ref="E52:E53"/>
  </mergeCells>
  <printOptions horizontalCentered="1"/>
  <pageMargins left="1" right="0.2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Q8"/>
  <sheetViews>
    <sheetView workbookViewId="0" topLeftCell="A1">
      <selection activeCell="B12" sqref="B12"/>
    </sheetView>
  </sheetViews>
  <sheetFormatPr defaultColWidth="9.00390625" defaultRowHeight="15.75"/>
  <cols>
    <col min="2" max="2" width="18.75390625" style="0" bestFit="1" customWidth="1"/>
    <col min="3" max="3" width="8.00390625" style="0" bestFit="1" customWidth="1"/>
    <col min="4" max="4" width="8.25390625" style="0" bestFit="1" customWidth="1"/>
    <col min="5" max="6" width="6.625" style="0" bestFit="1" customWidth="1"/>
    <col min="7" max="7" width="6.125" style="0" bestFit="1" customWidth="1"/>
    <col min="8" max="8" width="7.875" style="0" bestFit="1" customWidth="1"/>
    <col min="9" max="9" width="8.375" style="0" bestFit="1" customWidth="1"/>
    <col min="10" max="11" width="6.125" style="0" bestFit="1" customWidth="1"/>
    <col min="12" max="12" width="6.50390625" style="0" bestFit="1" customWidth="1"/>
    <col min="13" max="13" width="5.375" style="0" bestFit="1" customWidth="1"/>
    <col min="14" max="14" width="7.875" style="0" bestFit="1" customWidth="1"/>
    <col min="15" max="15" width="6.125" style="0" bestFit="1" customWidth="1"/>
    <col min="16" max="16" width="6.625" style="0" bestFit="1" customWidth="1"/>
    <col min="17" max="17" width="7.25390625" style="0" bestFit="1" customWidth="1"/>
  </cols>
  <sheetData>
    <row r="1" spans="1:17" ht="18.75">
      <c r="A1" s="290" t="s">
        <v>34</v>
      </c>
      <c r="B1" s="290"/>
      <c r="C1" s="290"/>
      <c r="D1" s="290"/>
      <c r="E1" s="290"/>
      <c r="F1" s="136"/>
      <c r="G1" s="136"/>
      <c r="H1" s="136"/>
      <c r="I1" s="136"/>
      <c r="J1" s="136"/>
      <c r="K1" s="136"/>
      <c r="L1" s="136"/>
      <c r="M1" s="136"/>
      <c r="N1" s="136"/>
      <c r="O1" s="136"/>
      <c r="P1" s="136"/>
      <c r="Q1" s="136"/>
    </row>
    <row r="2" spans="1:17" ht="18.75">
      <c r="A2" s="290" t="s">
        <v>302</v>
      </c>
      <c r="B2" s="290"/>
      <c r="C2" s="290"/>
      <c r="D2" s="290"/>
      <c r="E2" s="290"/>
      <c r="F2" s="136"/>
      <c r="G2" s="136"/>
      <c r="H2" s="136"/>
      <c r="I2" s="136"/>
      <c r="J2" s="136"/>
      <c r="K2" s="136"/>
      <c r="L2" s="136"/>
      <c r="M2" s="136"/>
      <c r="N2" s="136"/>
      <c r="O2" s="136"/>
      <c r="P2" s="136"/>
      <c r="Q2" s="136"/>
    </row>
    <row r="3" spans="1:17" ht="16.5">
      <c r="A3" s="291" t="s">
        <v>303</v>
      </c>
      <c r="B3" s="291"/>
      <c r="C3" s="291"/>
      <c r="D3" s="291"/>
      <c r="E3" s="291"/>
      <c r="F3" s="136"/>
      <c r="G3" s="136"/>
      <c r="H3" s="136"/>
      <c r="I3" s="136"/>
      <c r="J3" s="136"/>
      <c r="K3" s="136"/>
      <c r="L3" s="136"/>
      <c r="M3" s="136"/>
      <c r="N3" s="136"/>
      <c r="O3" s="136"/>
      <c r="P3" s="136"/>
      <c r="Q3" s="136"/>
    </row>
    <row r="4" spans="1:17" ht="18.75">
      <c r="A4" s="137"/>
      <c r="B4" s="138"/>
      <c r="C4" s="139"/>
      <c r="D4" s="292"/>
      <c r="E4" s="292"/>
      <c r="F4" s="136"/>
      <c r="G4" s="136"/>
      <c r="H4" s="136"/>
      <c r="I4" s="136"/>
      <c r="J4" s="136"/>
      <c r="K4" s="136"/>
      <c r="L4" s="136"/>
      <c r="M4" s="136"/>
      <c r="N4" s="136"/>
      <c r="O4" s="136"/>
      <c r="P4" s="136"/>
      <c r="Q4" s="136"/>
    </row>
    <row r="5" spans="1:17" ht="28.5">
      <c r="A5" s="140" t="s">
        <v>2</v>
      </c>
      <c r="B5" s="140" t="s">
        <v>304</v>
      </c>
      <c r="C5" s="140" t="s">
        <v>305</v>
      </c>
      <c r="D5" s="140" t="s">
        <v>306</v>
      </c>
      <c r="E5" s="140" t="s">
        <v>307</v>
      </c>
      <c r="F5" s="141" t="s">
        <v>308</v>
      </c>
      <c r="G5" s="141" t="s">
        <v>309</v>
      </c>
      <c r="H5" s="141" t="s">
        <v>310</v>
      </c>
      <c r="I5" s="141" t="s">
        <v>311</v>
      </c>
      <c r="J5" s="141" t="s">
        <v>312</v>
      </c>
      <c r="K5" s="141" t="s">
        <v>313</v>
      </c>
      <c r="L5" s="141" t="s">
        <v>314</v>
      </c>
      <c r="M5" s="141" t="s">
        <v>315</v>
      </c>
      <c r="N5" s="141" t="s">
        <v>316</v>
      </c>
      <c r="O5" s="141" t="s">
        <v>317</v>
      </c>
      <c r="P5" s="141" t="s">
        <v>318</v>
      </c>
      <c r="Q5" s="141" t="s">
        <v>319</v>
      </c>
    </row>
    <row r="6" spans="1:17" ht="19.5">
      <c r="A6" s="142"/>
      <c r="B6" s="143"/>
      <c r="C6" s="142"/>
      <c r="D6" s="144"/>
      <c r="E6" s="142"/>
      <c r="F6" s="145"/>
      <c r="G6" s="145"/>
      <c r="H6" s="145"/>
      <c r="I6" s="145"/>
      <c r="J6" s="145"/>
      <c r="K6" s="145"/>
      <c r="L6" s="145"/>
      <c r="M6" s="145"/>
      <c r="N6" s="145"/>
      <c r="O6" s="145"/>
      <c r="P6" s="145"/>
      <c r="Q6" s="145"/>
    </row>
    <row r="7" spans="1:17" ht="21.75" customHeight="1">
      <c r="A7" s="146">
        <v>1</v>
      </c>
      <c r="B7" s="147" t="s">
        <v>320</v>
      </c>
      <c r="C7" s="148" t="s">
        <v>321</v>
      </c>
      <c r="D7" s="149" t="s">
        <v>322</v>
      </c>
      <c r="E7" s="150" t="s">
        <v>323</v>
      </c>
      <c r="F7" s="151" t="s">
        <v>323</v>
      </c>
      <c r="G7" s="151" t="s">
        <v>324</v>
      </c>
      <c r="H7" s="151" t="s">
        <v>324</v>
      </c>
      <c r="I7" s="151" t="s">
        <v>324</v>
      </c>
      <c r="J7" s="151" t="s">
        <v>324</v>
      </c>
      <c r="K7" s="151" t="s">
        <v>324</v>
      </c>
      <c r="L7" s="151" t="s">
        <v>324</v>
      </c>
      <c r="M7" s="151" t="s">
        <v>322</v>
      </c>
      <c r="N7" s="151" t="s">
        <v>324</v>
      </c>
      <c r="O7" s="151" t="s">
        <v>324</v>
      </c>
      <c r="P7" s="151" t="s">
        <v>324</v>
      </c>
      <c r="Q7" s="151" t="s">
        <v>324</v>
      </c>
    </row>
    <row r="8" spans="1:17" ht="19.5" customHeight="1">
      <c r="A8" s="152">
        <v>2</v>
      </c>
      <c r="B8" s="153" t="s">
        <v>325</v>
      </c>
      <c r="C8" s="154">
        <v>3500</v>
      </c>
      <c r="D8" s="155">
        <v>270</v>
      </c>
      <c r="E8" s="156">
        <v>230</v>
      </c>
      <c r="F8" s="157">
        <v>250</v>
      </c>
      <c r="G8" s="157">
        <v>270</v>
      </c>
      <c r="H8" s="157">
        <v>250</v>
      </c>
      <c r="I8" s="158">
        <v>230</v>
      </c>
      <c r="J8" s="158">
        <v>230</v>
      </c>
      <c r="K8" s="158">
        <v>270</v>
      </c>
      <c r="L8" s="158">
        <v>220</v>
      </c>
      <c r="M8" s="158">
        <v>270</v>
      </c>
      <c r="N8" s="158">
        <v>250</v>
      </c>
      <c r="O8" s="158">
        <v>220</v>
      </c>
      <c r="P8" s="158">
        <v>270</v>
      </c>
      <c r="Q8" s="158">
        <v>270</v>
      </c>
    </row>
  </sheetData>
  <mergeCells count="4">
    <mergeCell ref="A1:E1"/>
    <mergeCell ref="A2:E2"/>
    <mergeCell ref="A3:E3"/>
    <mergeCell ref="D4:E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79"/>
  <sheetViews>
    <sheetView zoomScale="75" zoomScaleNormal="75" workbookViewId="0" topLeftCell="A4">
      <selection activeCell="F16" sqref="F16"/>
    </sheetView>
  </sheetViews>
  <sheetFormatPr defaultColWidth="9.00390625" defaultRowHeight="15.75"/>
  <cols>
    <col min="1" max="1" width="6.125" style="2" customWidth="1"/>
    <col min="2" max="2" width="46.375" style="1" customWidth="1"/>
    <col min="3" max="3" width="12.25390625" style="2" customWidth="1"/>
    <col min="4" max="4" width="13.625" style="1" customWidth="1"/>
    <col min="5" max="16384" width="9.00390625" style="1" customWidth="1"/>
  </cols>
  <sheetData>
    <row r="1" ht="18.75">
      <c r="D1" s="4" t="s">
        <v>35</v>
      </c>
    </row>
    <row r="2" ht="18.75"/>
    <row r="3" spans="1:4" ht="19.5">
      <c r="A3" s="306" t="s">
        <v>34</v>
      </c>
      <c r="B3" s="306"/>
      <c r="C3" s="306"/>
      <c r="D3" s="306"/>
    </row>
    <row r="4" spans="1:4" ht="21.75">
      <c r="A4" s="307" t="s">
        <v>0</v>
      </c>
      <c r="B4" s="307"/>
      <c r="C4" s="307"/>
      <c r="D4" s="307"/>
    </row>
    <row r="5" spans="1:4" ht="18.75">
      <c r="A5" s="308" t="s">
        <v>36</v>
      </c>
      <c r="B5" s="308"/>
      <c r="C5" s="308"/>
      <c r="D5" s="308"/>
    </row>
    <row r="6" spans="2:4" ht="18.75">
      <c r="B6" s="2"/>
      <c r="D6" s="2"/>
    </row>
    <row r="7" ht="19.5" thickBot="1"/>
    <row r="8" spans="1:4" s="3" customFormat="1" ht="18.75">
      <c r="A8" s="22" t="s">
        <v>2</v>
      </c>
      <c r="B8" s="23" t="s">
        <v>1</v>
      </c>
      <c r="C8" s="23" t="s">
        <v>13</v>
      </c>
      <c r="D8" s="24" t="s">
        <v>33</v>
      </c>
    </row>
    <row r="9" spans="1:4" s="3" customFormat="1" ht="18.75">
      <c r="A9" s="18" t="s">
        <v>3</v>
      </c>
      <c r="B9" s="20" t="s">
        <v>9</v>
      </c>
      <c r="C9" s="19"/>
      <c r="D9" s="21"/>
    </row>
    <row r="10" spans="1:4" ht="18.75">
      <c r="A10" s="13">
        <v>1</v>
      </c>
      <c r="B10" s="9" t="s">
        <v>4</v>
      </c>
      <c r="C10" s="10" t="s">
        <v>14</v>
      </c>
      <c r="D10" s="11">
        <f>'[1]SL LUA'!$C$10</f>
        <v>44000</v>
      </c>
    </row>
    <row r="11" spans="1:4" ht="18.75" hidden="1">
      <c r="A11" s="13">
        <v>2</v>
      </c>
      <c r="B11" s="9" t="s">
        <v>5</v>
      </c>
      <c r="C11" s="10" t="s">
        <v>14</v>
      </c>
      <c r="D11" s="12"/>
    </row>
    <row r="12" spans="1:4" ht="18.75" hidden="1">
      <c r="A12" s="13">
        <v>3</v>
      </c>
      <c r="B12" s="9" t="s">
        <v>31</v>
      </c>
      <c r="C12" s="10" t="s">
        <v>15</v>
      </c>
      <c r="D12" s="12"/>
    </row>
    <row r="13" spans="1:4" ht="18.75" hidden="1">
      <c r="A13" s="13">
        <v>4</v>
      </c>
      <c r="B13" s="9" t="s">
        <v>6</v>
      </c>
      <c r="C13" s="10" t="s">
        <v>14</v>
      </c>
      <c r="D13" s="12"/>
    </row>
    <row r="14" spans="1:4" ht="18.75" hidden="1">
      <c r="A14" s="13">
        <v>5</v>
      </c>
      <c r="B14" s="9" t="s">
        <v>7</v>
      </c>
      <c r="C14" s="10" t="s">
        <v>14</v>
      </c>
      <c r="D14" s="12"/>
    </row>
    <row r="15" spans="1:4" s="3" customFormat="1" ht="18.75">
      <c r="A15" s="5" t="s">
        <v>8</v>
      </c>
      <c r="B15" s="6" t="s">
        <v>10</v>
      </c>
      <c r="C15" s="7"/>
      <c r="D15" s="8"/>
    </row>
    <row r="16" spans="1:4" ht="18.75">
      <c r="A16" s="13">
        <v>1</v>
      </c>
      <c r="B16" s="9" t="s">
        <v>11</v>
      </c>
      <c r="C16" s="10" t="s">
        <v>30</v>
      </c>
      <c r="D16" s="12">
        <v>0.2</v>
      </c>
    </row>
    <row r="17" spans="1:5" ht="18.75">
      <c r="A17" s="13">
        <v>2</v>
      </c>
      <c r="B17" s="9" t="s">
        <v>12</v>
      </c>
      <c r="C17" s="10" t="s">
        <v>16</v>
      </c>
      <c r="D17" s="12">
        <v>270</v>
      </c>
      <c r="E17" s="1"/>
    </row>
    <row r="18" spans="1:4" ht="19.5" thickBot="1">
      <c r="A18" s="14"/>
      <c r="B18" s="15"/>
      <c r="C18" s="16"/>
      <c r="D18" s="17"/>
    </row>
    <row r="19" ht="18.75"/>
    <row r="20" ht="18.75"/>
    <row r="21" ht="18.75"/>
    <row r="22" spans="1:5" ht="18.75">
      <c r="A22" s="248"/>
      <c r="B22" s="249"/>
      <c r="C22" s="250"/>
      <c r="D22" s="251" t="s">
        <v>35</v>
      </c>
      <c r="E22" s="249"/>
    </row>
    <row r="23" spans="1:5" ht="18.75">
      <c r="A23" s="278" t="s">
        <v>34</v>
      </c>
      <c r="B23" s="278"/>
      <c r="C23" s="278"/>
      <c r="D23" s="278"/>
      <c r="E23" s="278"/>
    </row>
    <row r="24" spans="1:5" ht="18.75">
      <c r="A24" s="274" t="s">
        <v>366</v>
      </c>
      <c r="B24" s="275"/>
      <c r="C24" s="275"/>
      <c r="D24" s="275"/>
      <c r="E24" s="275"/>
    </row>
    <row r="25" spans="1:5" ht="18.75">
      <c r="A25" s="305" t="s">
        <v>38</v>
      </c>
      <c r="B25" s="305"/>
      <c r="C25" s="305"/>
      <c r="D25" s="305"/>
      <c r="E25" s="305"/>
    </row>
    <row r="26" spans="1:5" ht="18.75">
      <c r="A26" s="253"/>
      <c r="B26" s="253"/>
      <c r="C26" s="253"/>
      <c r="D26" s="294" t="s">
        <v>367</v>
      </c>
      <c r="E26" s="294"/>
    </row>
    <row r="27" spans="1:5" ht="19.5" thickBot="1">
      <c r="A27" s="252"/>
      <c r="B27" s="254"/>
      <c r="C27" s="255"/>
      <c r="D27" s="256"/>
      <c r="E27" s="257"/>
    </row>
    <row r="28" spans="1:5" ht="18.75">
      <c r="A28" s="295" t="s">
        <v>326</v>
      </c>
      <c r="B28" s="298" t="s">
        <v>327</v>
      </c>
      <c r="C28" s="301" t="s">
        <v>328</v>
      </c>
      <c r="D28" s="304" t="s">
        <v>329</v>
      </c>
      <c r="E28" s="298" t="s">
        <v>330</v>
      </c>
    </row>
    <row r="29" spans="1:5" ht="18.75">
      <c r="A29" s="296"/>
      <c r="B29" s="299"/>
      <c r="C29" s="302"/>
      <c r="D29" s="276"/>
      <c r="E29" s="299"/>
    </row>
    <row r="30" spans="1:5" ht="19.5" thickBot="1">
      <c r="A30" s="297"/>
      <c r="B30" s="300"/>
      <c r="C30" s="303"/>
      <c r="D30" s="277"/>
      <c r="E30" s="300"/>
    </row>
    <row r="31" spans="1:5" ht="18.75">
      <c r="A31" s="199"/>
      <c r="B31" s="160" t="s">
        <v>331</v>
      </c>
      <c r="C31" s="161"/>
      <c r="D31" s="162">
        <v>0</v>
      </c>
      <c r="E31" s="164"/>
    </row>
    <row r="32" spans="1:5" ht="18.75">
      <c r="A32" s="243">
        <v>1</v>
      </c>
      <c r="B32" s="164" t="s">
        <v>332</v>
      </c>
      <c r="C32" s="165"/>
      <c r="D32" s="162">
        <v>4</v>
      </c>
      <c r="E32" s="164"/>
    </row>
    <row r="33" spans="1:5" ht="31.5">
      <c r="A33" s="243">
        <f>1+A32</f>
        <v>2</v>
      </c>
      <c r="B33" s="164" t="s">
        <v>333</v>
      </c>
      <c r="C33" s="165" t="s">
        <v>334</v>
      </c>
      <c r="D33" s="162">
        <v>2</v>
      </c>
      <c r="E33" s="164"/>
    </row>
    <row r="34" spans="1:5" ht="18.75">
      <c r="A34" s="243">
        <f>1+A33</f>
        <v>3</v>
      </c>
      <c r="B34" s="164" t="s">
        <v>335</v>
      </c>
      <c r="C34" s="165" t="s">
        <v>334</v>
      </c>
      <c r="D34" s="162">
        <v>9</v>
      </c>
      <c r="E34" s="164"/>
    </row>
    <row r="35" spans="1:5" ht="18.75">
      <c r="A35" s="243">
        <f>1+A34</f>
        <v>4</v>
      </c>
      <c r="B35" s="164" t="s">
        <v>336</v>
      </c>
      <c r="C35" s="165" t="s">
        <v>334</v>
      </c>
      <c r="D35" s="162">
        <v>6</v>
      </c>
      <c r="E35" s="164"/>
    </row>
    <row r="36" spans="1:5" ht="18.75">
      <c r="A36" s="243">
        <f>1+A35</f>
        <v>5</v>
      </c>
      <c r="B36" s="164" t="s">
        <v>337</v>
      </c>
      <c r="C36" s="165" t="s">
        <v>334</v>
      </c>
      <c r="D36" s="162">
        <v>8</v>
      </c>
      <c r="E36" s="164"/>
    </row>
    <row r="37" spans="1:5" ht="18.75">
      <c r="A37" s="243">
        <f>1+A36</f>
        <v>6</v>
      </c>
      <c r="B37" s="164" t="s">
        <v>338</v>
      </c>
      <c r="C37" s="165" t="s">
        <v>334</v>
      </c>
      <c r="D37" s="162">
        <v>4</v>
      </c>
      <c r="E37" s="164"/>
    </row>
    <row r="38" spans="1:5" ht="18.75">
      <c r="A38" s="243">
        <f>1+A37</f>
        <v>7</v>
      </c>
      <c r="B38" s="164" t="s">
        <v>339</v>
      </c>
      <c r="C38" s="165" t="s">
        <v>334</v>
      </c>
      <c r="D38" s="162">
        <v>2</v>
      </c>
      <c r="E38" s="164"/>
    </row>
    <row r="39" spans="1:5" ht="31.5">
      <c r="A39" s="243">
        <f>1+A38</f>
        <v>8</v>
      </c>
      <c r="B39" s="164" t="s">
        <v>340</v>
      </c>
      <c r="C39" s="165" t="s">
        <v>334</v>
      </c>
      <c r="D39" s="162">
        <v>12</v>
      </c>
      <c r="E39" s="164"/>
    </row>
    <row r="40" spans="1:5" ht="18.75">
      <c r="A40" s="243">
        <f>1+A39</f>
        <v>9</v>
      </c>
      <c r="B40" s="164" t="s">
        <v>341</v>
      </c>
      <c r="C40" s="165" t="s">
        <v>334</v>
      </c>
      <c r="D40" s="162">
        <v>7</v>
      </c>
      <c r="E40" s="164"/>
    </row>
    <row r="41" spans="1:5" ht="18.75">
      <c r="A41" s="243">
        <f>1+A40</f>
        <v>10</v>
      </c>
      <c r="B41" s="164" t="s">
        <v>342</v>
      </c>
      <c r="C41" s="165" t="s">
        <v>334</v>
      </c>
      <c r="D41" s="162">
        <v>5</v>
      </c>
      <c r="E41" s="164"/>
    </row>
    <row r="42" spans="1:5" ht="31.5">
      <c r="A42" s="243">
        <f>1+A41</f>
        <v>11</v>
      </c>
      <c r="B42" s="167" t="s">
        <v>343</v>
      </c>
      <c r="C42" s="168" t="s">
        <v>344</v>
      </c>
      <c r="D42" s="162">
        <v>5</v>
      </c>
      <c r="E42" s="164"/>
    </row>
    <row r="43" spans="1:5" ht="18.75">
      <c r="A43" s="243">
        <f>1+A42</f>
        <v>12</v>
      </c>
      <c r="B43" s="164" t="s">
        <v>345</v>
      </c>
      <c r="C43" s="165" t="s">
        <v>346</v>
      </c>
      <c r="D43" s="162">
        <v>13</v>
      </c>
      <c r="E43" s="164"/>
    </row>
    <row r="44" spans="1:5" ht="18.75">
      <c r="A44" s="243">
        <f>1+A43</f>
        <v>13</v>
      </c>
      <c r="B44" s="169" t="s">
        <v>347</v>
      </c>
      <c r="C44" s="170" t="s">
        <v>346</v>
      </c>
      <c r="D44" s="258">
        <v>2</v>
      </c>
      <c r="E44" s="164"/>
    </row>
    <row r="45" spans="1:5" ht="18.75">
      <c r="A45" s="243"/>
      <c r="B45" s="160" t="s">
        <v>348</v>
      </c>
      <c r="C45" s="165"/>
      <c r="D45" s="162">
        <v>0</v>
      </c>
      <c r="E45" s="164"/>
    </row>
    <row r="46" spans="1:5" ht="18.75">
      <c r="A46" s="243">
        <v>1</v>
      </c>
      <c r="B46" s="167" t="s">
        <v>349</v>
      </c>
      <c r="C46" s="165" t="s">
        <v>334</v>
      </c>
      <c r="D46" s="162">
        <v>2</v>
      </c>
      <c r="E46" s="164"/>
    </row>
    <row r="47" spans="1:5" ht="18.75">
      <c r="A47" s="243">
        <f>1+A46</f>
        <v>2</v>
      </c>
      <c r="B47" s="167" t="s">
        <v>350</v>
      </c>
      <c r="C47" s="165" t="s">
        <v>334</v>
      </c>
      <c r="D47" s="162">
        <v>2.5</v>
      </c>
      <c r="E47" s="259"/>
    </row>
    <row r="48" spans="1:5" ht="31.5">
      <c r="A48" s="243">
        <f>1+A47</f>
        <v>3</v>
      </c>
      <c r="B48" s="164" t="s">
        <v>351</v>
      </c>
      <c r="C48" s="165"/>
      <c r="D48" s="162">
        <v>3.5</v>
      </c>
      <c r="E48" s="260"/>
    </row>
    <row r="49" spans="1:5" ht="18.75">
      <c r="A49" s="243">
        <f>1+A48</f>
        <v>4</v>
      </c>
      <c r="B49" s="164" t="s">
        <v>352</v>
      </c>
      <c r="C49" s="165" t="s">
        <v>353</v>
      </c>
      <c r="D49" s="162">
        <v>2.7</v>
      </c>
      <c r="E49" s="260"/>
    </row>
    <row r="50" spans="1:5" ht="18.75">
      <c r="A50" s="243">
        <f>1+A49</f>
        <v>5</v>
      </c>
      <c r="B50" s="164" t="s">
        <v>354</v>
      </c>
      <c r="C50" s="165" t="s">
        <v>353</v>
      </c>
      <c r="D50" s="162">
        <v>0.8</v>
      </c>
      <c r="E50" s="260"/>
    </row>
    <row r="51" spans="1:5" ht="47.25">
      <c r="A51" s="243">
        <f>1+A50</f>
        <v>6</v>
      </c>
      <c r="B51" s="164" t="s">
        <v>355</v>
      </c>
      <c r="C51" s="171" t="s">
        <v>356</v>
      </c>
      <c r="D51" s="162">
        <v>1</v>
      </c>
      <c r="E51" s="260"/>
    </row>
    <row r="52" spans="1:5" ht="18.75">
      <c r="A52" s="243">
        <f>1+A51</f>
        <v>7</v>
      </c>
      <c r="B52" s="164" t="s">
        <v>357</v>
      </c>
      <c r="C52" s="172" t="s">
        <v>344</v>
      </c>
      <c r="D52" s="162">
        <v>5</v>
      </c>
      <c r="E52" s="164"/>
    </row>
    <row r="53" spans="1:5" ht="18.75">
      <c r="A53" s="243">
        <f>1+A52</f>
        <v>8</v>
      </c>
      <c r="B53" s="164" t="s">
        <v>358</v>
      </c>
      <c r="C53" s="172" t="s">
        <v>344</v>
      </c>
      <c r="D53" s="162">
        <v>0.5</v>
      </c>
      <c r="E53" s="164"/>
    </row>
    <row r="54" spans="1:5" ht="18.75">
      <c r="A54" s="243">
        <f>1+A53</f>
        <v>9</v>
      </c>
      <c r="B54" s="164" t="s">
        <v>359</v>
      </c>
      <c r="C54" s="172" t="s">
        <v>344</v>
      </c>
      <c r="D54" s="162">
        <v>0.5</v>
      </c>
      <c r="E54" s="164"/>
    </row>
    <row r="55" spans="1:5" ht="18.75">
      <c r="A55" s="243">
        <f>1+A54</f>
        <v>10</v>
      </c>
      <c r="B55" s="164" t="s">
        <v>360</v>
      </c>
      <c r="C55" s="172" t="s">
        <v>344</v>
      </c>
      <c r="D55" s="162">
        <v>0.2</v>
      </c>
      <c r="E55" s="164"/>
    </row>
    <row r="56" spans="1:5" ht="25.5">
      <c r="A56" s="243">
        <f>1+A55</f>
        <v>11</v>
      </c>
      <c r="B56" s="167" t="s">
        <v>361</v>
      </c>
      <c r="C56" s="168" t="s">
        <v>362</v>
      </c>
      <c r="D56" s="162">
        <v>6</v>
      </c>
      <c r="E56" s="164"/>
    </row>
    <row r="57" spans="1:5" ht="18.75">
      <c r="A57" s="243">
        <f>1+A56</f>
        <v>12</v>
      </c>
      <c r="B57" s="167" t="s">
        <v>363</v>
      </c>
      <c r="C57" s="168" t="s">
        <v>334</v>
      </c>
      <c r="D57" s="162">
        <v>8</v>
      </c>
      <c r="E57" s="164"/>
    </row>
    <row r="58" spans="1:5" ht="18.75">
      <c r="A58" s="243">
        <f>1+A57</f>
        <v>13</v>
      </c>
      <c r="B58" s="164" t="s">
        <v>364</v>
      </c>
      <c r="C58" s="165" t="s">
        <v>89</v>
      </c>
      <c r="D58" s="162">
        <v>5</v>
      </c>
      <c r="E58" s="260"/>
    </row>
    <row r="59" spans="1:5" ht="32.25" thickBot="1">
      <c r="A59" s="261"/>
      <c r="B59" s="173" t="s">
        <v>365</v>
      </c>
      <c r="C59" s="261"/>
      <c r="D59" s="262">
        <v>15</v>
      </c>
      <c r="E59" s="263"/>
    </row>
    <row r="60" ht="18.75"/>
    <row r="61" ht="18.75"/>
    <row r="62" ht="18.75"/>
    <row r="63" spans="1:5" ht="18.75">
      <c r="A63" s="264"/>
      <c r="B63" s="264"/>
      <c r="C63" s="293" t="s">
        <v>35</v>
      </c>
      <c r="D63" s="293"/>
      <c r="E63" s="293"/>
    </row>
    <row r="64" spans="1:5" ht="18.75">
      <c r="A64" s="264"/>
      <c r="B64" s="264"/>
      <c r="C64" s="264"/>
      <c r="D64" s="264"/>
      <c r="E64" s="264"/>
    </row>
    <row r="65" spans="1:5" ht="18.75">
      <c r="A65" s="279" t="s">
        <v>34</v>
      </c>
      <c r="B65" s="279"/>
      <c r="C65" s="279"/>
      <c r="D65" s="279"/>
      <c r="E65" s="279"/>
    </row>
    <row r="66" spans="1:5" ht="18.75">
      <c r="A66" s="280" t="s">
        <v>368</v>
      </c>
      <c r="B66" s="280"/>
      <c r="C66" s="280"/>
      <c r="D66" s="280"/>
      <c r="E66" s="280"/>
    </row>
    <row r="67" spans="1:5" ht="18.75">
      <c r="A67" s="281" t="s">
        <v>38</v>
      </c>
      <c r="B67" s="281"/>
      <c r="C67" s="281"/>
      <c r="D67" s="281"/>
      <c r="E67" s="281"/>
    </row>
    <row r="68" spans="1:5" ht="18.75">
      <c r="A68" s="34"/>
      <c r="B68" s="35"/>
      <c r="C68" s="36"/>
      <c r="D68" s="32"/>
      <c r="E68" s="32"/>
    </row>
    <row r="69" spans="1:5" ht="19.5" thickBot="1">
      <c r="A69" s="37"/>
      <c r="B69" s="38"/>
      <c r="C69" s="39"/>
      <c r="D69" s="32"/>
      <c r="E69" s="40" t="s">
        <v>39</v>
      </c>
    </row>
    <row r="70" spans="1:5" ht="19.5" thickBot="1">
      <c r="A70" s="282" t="s">
        <v>2</v>
      </c>
      <c r="B70" s="284" t="s">
        <v>40</v>
      </c>
      <c r="C70" s="286" t="s">
        <v>33</v>
      </c>
      <c r="D70" s="287"/>
      <c r="E70" s="288" t="s">
        <v>330</v>
      </c>
    </row>
    <row r="71" spans="1:5" ht="29.25" thickBot="1">
      <c r="A71" s="283"/>
      <c r="B71" s="285"/>
      <c r="C71" s="42" t="s">
        <v>42</v>
      </c>
      <c r="D71" s="43" t="s">
        <v>43</v>
      </c>
      <c r="E71" s="289"/>
    </row>
    <row r="72" spans="1:5" ht="19.5" thickBot="1">
      <c r="A72" s="45">
        <v>1</v>
      </c>
      <c r="B72" s="46">
        <v>2</v>
      </c>
      <c r="C72" s="46">
        <v>3</v>
      </c>
      <c r="D72" s="46">
        <v>4</v>
      </c>
      <c r="E72" s="46">
        <v>5</v>
      </c>
    </row>
    <row r="73" spans="1:5" ht="18.75">
      <c r="A73" s="265"/>
      <c r="B73" s="266" t="s">
        <v>369</v>
      </c>
      <c r="C73" s="267">
        <f>C74+C77</f>
        <v>20</v>
      </c>
      <c r="D73" s="265"/>
      <c r="E73" s="265"/>
    </row>
    <row r="74" spans="1:5" ht="34.5">
      <c r="A74" s="59">
        <v>1</v>
      </c>
      <c r="B74" s="60" t="s">
        <v>46</v>
      </c>
      <c r="C74" s="268">
        <f>C75+C76</f>
        <v>18</v>
      </c>
      <c r="D74" s="269"/>
      <c r="E74" s="269"/>
    </row>
    <row r="75" spans="1:5" ht="18.75">
      <c r="A75" s="270" t="s">
        <v>47</v>
      </c>
      <c r="B75" s="271" t="s">
        <v>60</v>
      </c>
      <c r="C75" s="269">
        <v>12</v>
      </c>
      <c r="D75" s="269"/>
      <c r="E75" s="269"/>
    </row>
    <row r="76" spans="1:5" ht="18.75">
      <c r="A76" s="270" t="s">
        <v>54</v>
      </c>
      <c r="B76" s="269" t="s">
        <v>85</v>
      </c>
      <c r="C76" s="269">
        <v>6</v>
      </c>
      <c r="D76" s="269"/>
      <c r="E76" s="269"/>
    </row>
    <row r="77" spans="1:5" ht="18.75">
      <c r="A77" s="272">
        <v>2</v>
      </c>
      <c r="B77" s="268" t="s">
        <v>370</v>
      </c>
      <c r="C77" s="268">
        <f>C78</f>
        <v>2</v>
      </c>
      <c r="D77" s="269"/>
      <c r="E77" s="269"/>
    </row>
    <row r="78" spans="1:5" ht="18.75">
      <c r="A78" s="269"/>
      <c r="B78" s="269" t="s">
        <v>85</v>
      </c>
      <c r="C78" s="269">
        <v>2</v>
      </c>
      <c r="D78" s="269"/>
      <c r="E78" s="269"/>
    </row>
    <row r="79" spans="1:5" ht="19.5" thickBot="1">
      <c r="A79" s="273"/>
      <c r="B79" s="273"/>
      <c r="C79" s="273"/>
      <c r="D79" s="273"/>
      <c r="E79" s="273"/>
    </row>
  </sheetData>
  <mergeCells count="20">
    <mergeCell ref="A23:E23"/>
    <mergeCell ref="A24:E24"/>
    <mergeCell ref="A25:E25"/>
    <mergeCell ref="A3:D3"/>
    <mergeCell ref="A4:D4"/>
    <mergeCell ref="A5:D5"/>
    <mergeCell ref="D26:E26"/>
    <mergeCell ref="A28:A30"/>
    <mergeCell ref="B28:B30"/>
    <mergeCell ref="C28:C30"/>
    <mergeCell ref="D28:D30"/>
    <mergeCell ref="E28:E30"/>
    <mergeCell ref="C63:E63"/>
    <mergeCell ref="A65:E65"/>
    <mergeCell ref="A66:E66"/>
    <mergeCell ref="A67:E67"/>
    <mergeCell ref="A70:A71"/>
    <mergeCell ref="B70:B71"/>
    <mergeCell ref="C70:D70"/>
    <mergeCell ref="E70:E71"/>
  </mergeCells>
  <printOptions horizontalCentered="1"/>
  <pageMargins left="1" right="0.2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E73"/>
  <sheetViews>
    <sheetView zoomScale="75" zoomScaleNormal="75" workbookViewId="0" topLeftCell="A63">
      <selection activeCell="G47" sqref="G47"/>
    </sheetView>
  </sheetViews>
  <sheetFormatPr defaultColWidth="9.00390625" defaultRowHeight="15.75"/>
  <cols>
    <col min="1" max="1" width="4.50390625" style="2" bestFit="1" customWidth="1"/>
    <col min="2" max="2" width="45.625" style="1" customWidth="1"/>
    <col min="3" max="3" width="13.00390625" style="1" customWidth="1"/>
    <col min="4" max="4" width="14.375" style="1" customWidth="1"/>
    <col min="5" max="16384" width="9.00390625" style="1" customWidth="1"/>
  </cols>
  <sheetData>
    <row r="1" ht="18.75">
      <c r="D1" s="4" t="s">
        <v>17</v>
      </c>
    </row>
    <row r="3" spans="1:4" ht="19.5">
      <c r="A3" s="306" t="str">
        <f>TP!A3</f>
        <v>KẾ HOẠCH NĂM 2010</v>
      </c>
      <c r="B3" s="306"/>
      <c r="C3" s="306"/>
      <c r="D3" s="306"/>
    </row>
    <row r="4" spans="1:4" ht="21.75">
      <c r="A4" s="307" t="s">
        <v>0</v>
      </c>
      <c r="B4" s="307"/>
      <c r="C4" s="307"/>
      <c r="D4" s="307"/>
    </row>
    <row r="5" spans="1:4" ht="18.75">
      <c r="A5" s="308" t="str">
        <f>TP!A5:D5</f>
        <v>(Ban hành kèm Quyết định số 67/2009/QĐ-UBND ngày 08/12/2009 của UBND tỉnh)</v>
      </c>
      <c r="B5" s="308"/>
      <c r="C5" s="308"/>
      <c r="D5" s="308"/>
    </row>
    <row r="6" spans="2:4" ht="18.75">
      <c r="B6" s="2"/>
      <c r="C6" s="2"/>
      <c r="D6" s="2"/>
    </row>
    <row r="7" ht="19.5" thickBot="1"/>
    <row r="8" spans="1:4" s="3" customFormat="1" ht="18.75">
      <c r="A8" s="22" t="s">
        <v>2</v>
      </c>
      <c r="B8" s="23" t="s">
        <v>1</v>
      </c>
      <c r="C8" s="23" t="s">
        <v>13</v>
      </c>
      <c r="D8" s="24" t="s">
        <v>33</v>
      </c>
    </row>
    <row r="9" spans="1:4" s="3" customFormat="1" ht="18.75">
      <c r="A9" s="18" t="s">
        <v>3</v>
      </c>
      <c r="B9" s="20" t="s">
        <v>9</v>
      </c>
      <c r="C9" s="20"/>
      <c r="D9" s="21"/>
    </row>
    <row r="10" spans="1:4" ht="18.75">
      <c r="A10" s="13">
        <v>1</v>
      </c>
      <c r="B10" s="9" t="s">
        <v>4</v>
      </c>
      <c r="C10" s="10" t="s">
        <v>14</v>
      </c>
      <c r="D10" s="26">
        <f>'[1]SL LUA'!$C$11</f>
        <v>328000</v>
      </c>
    </row>
    <row r="11" spans="1:4" ht="18.75" hidden="1">
      <c r="A11" s="13">
        <v>2</v>
      </c>
      <c r="B11" s="9" t="s">
        <v>5</v>
      </c>
      <c r="C11" s="10" t="str">
        <f>TP!C11</f>
        <v>Tấn</v>
      </c>
      <c r="D11" s="12"/>
    </row>
    <row r="12" spans="1:4" ht="18.75" hidden="1">
      <c r="A12" s="13">
        <v>3</v>
      </c>
      <c r="B12" s="9" t="s">
        <v>31</v>
      </c>
      <c r="C12" s="10" t="str">
        <f>TP!C12</f>
        <v>Ha</v>
      </c>
      <c r="D12" s="12"/>
    </row>
    <row r="13" spans="1:4" ht="18.75" hidden="1">
      <c r="A13" s="13">
        <v>4</v>
      </c>
      <c r="B13" s="9" t="s">
        <v>6</v>
      </c>
      <c r="C13" s="10" t="str">
        <f>TP!C13</f>
        <v>Tấn</v>
      </c>
      <c r="D13" s="12"/>
    </row>
    <row r="14" spans="1:4" ht="18.75" hidden="1">
      <c r="A14" s="13">
        <v>5</v>
      </c>
      <c r="B14" s="9" t="s">
        <v>7</v>
      </c>
      <c r="C14" s="10" t="str">
        <f>TP!C14</f>
        <v>Tấn</v>
      </c>
      <c r="D14" s="12"/>
    </row>
    <row r="15" spans="1:4" s="3" customFormat="1" ht="18.75">
      <c r="A15" s="5" t="s">
        <v>8</v>
      </c>
      <c r="B15" s="6" t="s">
        <v>10</v>
      </c>
      <c r="C15" s="10"/>
      <c r="D15" s="8"/>
    </row>
    <row r="16" spans="1:4" ht="18.75">
      <c r="A16" s="13">
        <v>1</v>
      </c>
      <c r="B16" s="9" t="s">
        <v>11</v>
      </c>
      <c r="C16" s="10" t="str">
        <f>TP!C16</f>
        <v>%o</v>
      </c>
      <c r="D16" s="12">
        <v>0.3</v>
      </c>
    </row>
    <row r="17" spans="1:5" ht="18.75">
      <c r="A17" s="13">
        <v>2</v>
      </c>
      <c r="B17" s="9" t="s">
        <v>12</v>
      </c>
      <c r="C17" s="10" t="str">
        <f>TP!C17</f>
        <v>Hộ</v>
      </c>
      <c r="D17" s="12">
        <v>230</v>
      </c>
      <c r="E17" s="1"/>
    </row>
    <row r="18" spans="1:4" ht="19.5" thickBot="1">
      <c r="A18" s="14"/>
      <c r="B18" s="15"/>
      <c r="C18" s="15"/>
      <c r="D18" s="17"/>
    </row>
    <row r="21" spans="1:5" ht="18.75">
      <c r="A21" s="174"/>
      <c r="B21" s="175"/>
      <c r="C21" s="175"/>
      <c r="D21" s="176" t="s">
        <v>17</v>
      </c>
      <c r="E21" s="175"/>
    </row>
    <row r="22" spans="1:5" ht="18.75">
      <c r="A22" s="329" t="s">
        <v>34</v>
      </c>
      <c r="B22" s="329"/>
      <c r="C22" s="329"/>
      <c r="D22" s="329"/>
      <c r="E22" s="329"/>
    </row>
    <row r="23" spans="1:5" ht="18.75">
      <c r="A23" s="310" t="s">
        <v>366</v>
      </c>
      <c r="B23" s="311"/>
      <c r="C23" s="311"/>
      <c r="D23" s="311"/>
      <c r="E23" s="311"/>
    </row>
    <row r="24" spans="1:5" ht="18.75">
      <c r="A24" s="312" t="s">
        <v>38</v>
      </c>
      <c r="B24" s="312"/>
      <c r="C24" s="312"/>
      <c r="D24" s="312"/>
      <c r="E24" s="312"/>
    </row>
    <row r="25" spans="1:5" ht="18.75">
      <c r="A25" s="178"/>
      <c r="B25" s="178"/>
      <c r="C25" s="178"/>
      <c r="D25" s="313" t="s">
        <v>367</v>
      </c>
      <c r="E25" s="313"/>
    </row>
    <row r="26" spans="1:5" ht="19.5" thickBot="1">
      <c r="A26" s="177"/>
      <c r="B26" s="179"/>
      <c r="C26" s="180"/>
      <c r="D26" s="181"/>
      <c r="E26" s="182"/>
    </row>
    <row r="27" spans="1:5" ht="18.75">
      <c r="A27" s="314" t="s">
        <v>326</v>
      </c>
      <c r="B27" s="317" t="s">
        <v>327</v>
      </c>
      <c r="C27" s="320" t="s">
        <v>328</v>
      </c>
      <c r="D27" s="323" t="s">
        <v>329</v>
      </c>
      <c r="E27" s="326" t="s">
        <v>330</v>
      </c>
    </row>
    <row r="28" spans="1:5" ht="18.75">
      <c r="A28" s="315"/>
      <c r="B28" s="318"/>
      <c r="C28" s="321"/>
      <c r="D28" s="324"/>
      <c r="E28" s="327"/>
    </row>
    <row r="29" spans="1:5" ht="19.5" thickBot="1">
      <c r="A29" s="316"/>
      <c r="B29" s="319"/>
      <c r="C29" s="322"/>
      <c r="D29" s="325"/>
      <c r="E29" s="328"/>
    </row>
    <row r="30" spans="1:5" ht="18.75">
      <c r="A30" s="159"/>
      <c r="B30" s="160" t="s">
        <v>331</v>
      </c>
      <c r="C30" s="161"/>
      <c r="D30" s="162"/>
      <c r="E30" s="192"/>
    </row>
    <row r="31" spans="1:5" ht="18.75">
      <c r="A31" s="163">
        <v>1</v>
      </c>
      <c r="B31" s="167" t="s">
        <v>371</v>
      </c>
      <c r="C31" s="165" t="s">
        <v>372</v>
      </c>
      <c r="D31" s="166">
        <v>5</v>
      </c>
      <c r="E31" s="192"/>
    </row>
    <row r="32" spans="1:5" ht="18.75">
      <c r="A32" s="163">
        <v>2</v>
      </c>
      <c r="B32" s="164" t="s">
        <v>373</v>
      </c>
      <c r="C32" s="165"/>
      <c r="D32" s="166"/>
      <c r="E32" s="192"/>
    </row>
    <row r="33" spans="1:5" ht="18.75">
      <c r="A33" s="163">
        <v>3</v>
      </c>
      <c r="B33" s="164" t="s">
        <v>374</v>
      </c>
      <c r="C33" s="165"/>
      <c r="D33" s="162"/>
      <c r="E33" s="193"/>
    </row>
    <row r="34" spans="1:5" ht="18.75">
      <c r="A34" s="194"/>
      <c r="B34" s="160" t="s">
        <v>375</v>
      </c>
      <c r="C34" s="195"/>
      <c r="D34" s="196"/>
      <c r="E34" s="197"/>
    </row>
    <row r="35" spans="1:5" ht="18.75">
      <c r="A35" s="163">
        <v>1</v>
      </c>
      <c r="B35" s="164" t="s">
        <v>376</v>
      </c>
      <c r="C35" s="165" t="s">
        <v>377</v>
      </c>
      <c r="D35" s="162">
        <v>2</v>
      </c>
      <c r="E35" s="198"/>
    </row>
    <row r="36" spans="1:5" ht="18.75">
      <c r="A36" s="163">
        <v>2</v>
      </c>
      <c r="B36" s="164" t="s">
        <v>378</v>
      </c>
      <c r="C36" s="172" t="s">
        <v>344</v>
      </c>
      <c r="D36" s="162">
        <v>0.7</v>
      </c>
      <c r="E36" s="192"/>
    </row>
    <row r="37" spans="1:5" ht="18.75">
      <c r="A37" s="163">
        <v>3</v>
      </c>
      <c r="B37" s="164" t="s">
        <v>379</v>
      </c>
      <c r="C37" s="172" t="s">
        <v>344</v>
      </c>
      <c r="D37" s="162">
        <v>0.7</v>
      </c>
      <c r="E37" s="192"/>
    </row>
    <row r="38" spans="1:5" ht="18.75">
      <c r="A38" s="163">
        <v>4</v>
      </c>
      <c r="B38" s="164" t="s">
        <v>380</v>
      </c>
      <c r="C38" s="172" t="s">
        <v>344</v>
      </c>
      <c r="D38" s="162">
        <v>1</v>
      </c>
      <c r="E38" s="192"/>
    </row>
    <row r="39" spans="1:5" ht="18.75">
      <c r="A39" s="163">
        <v>5</v>
      </c>
      <c r="B39" s="164" t="s">
        <v>381</v>
      </c>
      <c r="C39" s="172" t="s">
        <v>344</v>
      </c>
      <c r="D39" s="162">
        <v>1</v>
      </c>
      <c r="E39" s="192"/>
    </row>
    <row r="40" spans="1:5" ht="18.75">
      <c r="A40" s="163">
        <v>6</v>
      </c>
      <c r="B40" s="164" t="s">
        <v>382</v>
      </c>
      <c r="C40" s="172" t="s">
        <v>344</v>
      </c>
      <c r="D40" s="162">
        <v>0.7</v>
      </c>
      <c r="E40" s="192"/>
    </row>
    <row r="41" spans="1:5" ht="18.75">
      <c r="A41" s="199"/>
      <c r="B41" s="200" t="s">
        <v>383</v>
      </c>
      <c r="C41" s="165"/>
      <c r="D41" s="162"/>
      <c r="E41" s="201"/>
    </row>
    <row r="42" spans="1:5" ht="64.5" thickBot="1">
      <c r="A42" s="202"/>
      <c r="B42" s="173" t="s">
        <v>365</v>
      </c>
      <c r="C42" s="203"/>
      <c r="D42" s="204">
        <v>3</v>
      </c>
      <c r="E42" s="205" t="s">
        <v>384</v>
      </c>
    </row>
    <row r="46" spans="1:5" ht="18.75">
      <c r="A46" s="183"/>
      <c r="B46" s="183"/>
      <c r="C46" s="183"/>
      <c r="D46" s="309" t="s">
        <v>17</v>
      </c>
      <c r="E46" s="309"/>
    </row>
    <row r="47" spans="1:5" ht="18.75">
      <c r="A47" s="183"/>
      <c r="B47" s="183"/>
      <c r="C47" s="183"/>
      <c r="D47" s="183"/>
      <c r="E47" s="183"/>
    </row>
    <row r="48" spans="1:5" ht="18.75">
      <c r="A48" s="279" t="s">
        <v>34</v>
      </c>
      <c r="B48" s="279"/>
      <c r="C48" s="279"/>
      <c r="D48" s="279"/>
      <c r="E48" s="279"/>
    </row>
    <row r="49" spans="1:5" ht="18.75">
      <c r="A49" s="280" t="s">
        <v>385</v>
      </c>
      <c r="B49" s="280"/>
      <c r="C49" s="280"/>
      <c r="D49" s="280"/>
      <c r="E49" s="280"/>
    </row>
    <row r="50" spans="1:5" ht="18.75">
      <c r="A50" s="281" t="s">
        <v>38</v>
      </c>
      <c r="B50" s="281"/>
      <c r="C50" s="281"/>
      <c r="D50" s="281"/>
      <c r="E50" s="281"/>
    </row>
    <row r="51" spans="1:5" ht="18.75">
      <c r="A51" s="34"/>
      <c r="B51" s="35"/>
      <c r="C51" s="36"/>
      <c r="D51" s="32"/>
      <c r="E51" s="32"/>
    </row>
    <row r="52" spans="1:5" ht="19.5" thickBot="1">
      <c r="A52" s="37"/>
      <c r="B52" s="38"/>
      <c r="C52" s="39"/>
      <c r="D52" s="32"/>
      <c r="E52" s="40" t="s">
        <v>39</v>
      </c>
    </row>
    <row r="53" spans="1:5" ht="19.5" thickBot="1">
      <c r="A53" s="282" t="s">
        <v>2</v>
      </c>
      <c r="B53" s="284" t="s">
        <v>40</v>
      </c>
      <c r="C53" s="286" t="s">
        <v>33</v>
      </c>
      <c r="D53" s="287"/>
      <c r="E53" s="288" t="s">
        <v>330</v>
      </c>
    </row>
    <row r="54" spans="1:5" ht="29.25" thickBot="1">
      <c r="A54" s="283"/>
      <c r="B54" s="285"/>
      <c r="C54" s="42" t="s">
        <v>42</v>
      </c>
      <c r="D54" s="43" t="s">
        <v>43</v>
      </c>
      <c r="E54" s="289"/>
    </row>
    <row r="55" spans="1:5" ht="19.5" thickBot="1">
      <c r="A55" s="45">
        <v>1</v>
      </c>
      <c r="B55" s="46">
        <v>2</v>
      </c>
      <c r="C55" s="46">
        <v>3</v>
      </c>
      <c r="D55" s="46">
        <v>4</v>
      </c>
      <c r="E55" s="46">
        <v>5</v>
      </c>
    </row>
    <row r="56" spans="1:5" ht="18.75">
      <c r="A56" s="184"/>
      <c r="B56" s="185" t="s">
        <v>369</v>
      </c>
      <c r="C56" s="206">
        <f>C57+C60+C62+C65+C67</f>
        <v>8360</v>
      </c>
      <c r="D56" s="206">
        <f>D57+D60+D62+D65+D67</f>
        <v>4800</v>
      </c>
      <c r="E56" s="184"/>
    </row>
    <row r="57" spans="1:5" ht="18.75">
      <c r="A57" s="190">
        <v>1</v>
      </c>
      <c r="B57" s="207" t="s">
        <v>386</v>
      </c>
      <c r="C57" s="186">
        <f>C58+C59</f>
        <v>15</v>
      </c>
      <c r="D57" s="187"/>
      <c r="E57" s="187"/>
    </row>
    <row r="58" spans="1:5" ht="18.75">
      <c r="A58" s="188" t="s">
        <v>47</v>
      </c>
      <c r="B58" s="189" t="s">
        <v>60</v>
      </c>
      <c r="C58" s="187">
        <v>10</v>
      </c>
      <c r="D58" s="187"/>
      <c r="E58" s="187"/>
    </row>
    <row r="59" spans="1:5" ht="18.75">
      <c r="A59" s="188" t="s">
        <v>54</v>
      </c>
      <c r="B59" s="189" t="s">
        <v>85</v>
      </c>
      <c r="C59" s="187">
        <v>5</v>
      </c>
      <c r="D59" s="187"/>
      <c r="E59" s="187"/>
    </row>
    <row r="60" spans="1:5" ht="34.5">
      <c r="A60" s="190">
        <v>2</v>
      </c>
      <c r="B60" s="207" t="s">
        <v>387</v>
      </c>
      <c r="C60" s="208">
        <f>C61</f>
        <v>1700</v>
      </c>
      <c r="D60" s="208">
        <f>D61</f>
        <v>1700</v>
      </c>
      <c r="E60" s="187"/>
    </row>
    <row r="61" spans="1:5" ht="18.75">
      <c r="A61" s="188"/>
      <c r="B61" s="189" t="s">
        <v>388</v>
      </c>
      <c r="C61" s="209">
        <v>1700</v>
      </c>
      <c r="D61" s="209">
        <v>1700</v>
      </c>
      <c r="E61" s="187"/>
    </row>
    <row r="62" spans="1:5" ht="18.75">
      <c r="A62" s="190">
        <v>3</v>
      </c>
      <c r="B62" s="207" t="s">
        <v>389</v>
      </c>
      <c r="C62" s="186">
        <f>C63</f>
        <v>2320</v>
      </c>
      <c r="D62" s="187"/>
      <c r="E62" s="187"/>
    </row>
    <row r="63" spans="1:5" ht="18.75">
      <c r="A63" s="188"/>
      <c r="B63" s="189" t="s">
        <v>230</v>
      </c>
      <c r="C63" s="209">
        <f>C64</f>
        <v>2320</v>
      </c>
      <c r="D63" s="187"/>
      <c r="E63" s="187"/>
    </row>
    <row r="64" spans="1:5" ht="18.75">
      <c r="A64" s="188"/>
      <c r="B64" s="189" t="s">
        <v>390</v>
      </c>
      <c r="C64" s="209">
        <v>2320</v>
      </c>
      <c r="D64" s="187"/>
      <c r="E64" s="187"/>
    </row>
    <row r="65" spans="1:5" ht="18.75">
      <c r="A65" s="190">
        <v>4</v>
      </c>
      <c r="B65" s="207" t="s">
        <v>370</v>
      </c>
      <c r="C65" s="186">
        <f>C66</f>
        <v>2</v>
      </c>
      <c r="D65" s="187"/>
      <c r="E65" s="187"/>
    </row>
    <row r="66" spans="1:5" ht="18.75">
      <c r="A66" s="188"/>
      <c r="B66" s="189" t="s">
        <v>85</v>
      </c>
      <c r="C66" s="187">
        <v>2</v>
      </c>
      <c r="D66" s="187"/>
      <c r="E66" s="187"/>
    </row>
    <row r="67" spans="1:5" ht="18.75">
      <c r="A67" s="190">
        <v>5</v>
      </c>
      <c r="B67" s="207" t="s">
        <v>285</v>
      </c>
      <c r="C67" s="208">
        <f>C68+C69+C70+C71</f>
        <v>4323</v>
      </c>
      <c r="D67" s="208">
        <f>D68+D69+D70+D71</f>
        <v>3100</v>
      </c>
      <c r="E67" s="187"/>
    </row>
    <row r="68" spans="1:5" ht="18.75">
      <c r="A68" s="188" t="s">
        <v>188</v>
      </c>
      <c r="B68" s="189" t="s">
        <v>391</v>
      </c>
      <c r="C68" s="209">
        <v>3100</v>
      </c>
      <c r="D68" s="187">
        <v>3100</v>
      </c>
      <c r="E68" s="187"/>
    </row>
    <row r="69" spans="1:5" ht="18.75">
      <c r="A69" s="188" t="s">
        <v>195</v>
      </c>
      <c r="B69" s="189" t="s">
        <v>392</v>
      </c>
      <c r="C69" s="187">
        <v>907</v>
      </c>
      <c r="D69" s="187"/>
      <c r="E69" s="187"/>
    </row>
    <row r="70" spans="1:5" ht="18.75">
      <c r="A70" s="188" t="s">
        <v>198</v>
      </c>
      <c r="B70" s="189" t="s">
        <v>393</v>
      </c>
      <c r="C70" s="187">
        <v>135</v>
      </c>
      <c r="D70" s="187"/>
      <c r="E70" s="187"/>
    </row>
    <row r="71" spans="1:5" ht="18.75">
      <c r="A71" s="188" t="s">
        <v>207</v>
      </c>
      <c r="B71" s="189" t="s">
        <v>394</v>
      </c>
      <c r="C71" s="187">
        <v>181</v>
      </c>
      <c r="D71" s="187"/>
      <c r="E71" s="187"/>
    </row>
    <row r="72" spans="1:5" ht="18.75">
      <c r="A72" s="188"/>
      <c r="B72" s="187"/>
      <c r="C72" s="187"/>
      <c r="D72" s="187"/>
      <c r="E72" s="187"/>
    </row>
    <row r="73" spans="1:5" ht="19.5" thickBot="1">
      <c r="A73" s="191"/>
      <c r="B73" s="191"/>
      <c r="C73" s="191"/>
      <c r="D73" s="191"/>
      <c r="E73" s="191"/>
    </row>
  </sheetData>
  <mergeCells count="20">
    <mergeCell ref="A3:D3"/>
    <mergeCell ref="A4:D4"/>
    <mergeCell ref="A5:D5"/>
    <mergeCell ref="A22:E22"/>
    <mergeCell ref="A23:E23"/>
    <mergeCell ref="A24:E24"/>
    <mergeCell ref="D25:E25"/>
    <mergeCell ref="A27:A29"/>
    <mergeCell ref="B27:B29"/>
    <mergeCell ref="C27:C29"/>
    <mergeCell ref="D27:D29"/>
    <mergeCell ref="E27:E29"/>
    <mergeCell ref="D46:E46"/>
    <mergeCell ref="A48:E48"/>
    <mergeCell ref="A49:E49"/>
    <mergeCell ref="A50:E50"/>
    <mergeCell ref="A53:A54"/>
    <mergeCell ref="B53:B54"/>
    <mergeCell ref="C53:D53"/>
    <mergeCell ref="E53:E54"/>
  </mergeCells>
  <printOptions horizontalCentered="1"/>
  <pageMargins left="1" right="0.2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E78"/>
  <sheetViews>
    <sheetView zoomScale="75" zoomScaleNormal="75" workbookViewId="0" topLeftCell="A63">
      <selection activeCell="F83" sqref="F83"/>
    </sheetView>
  </sheetViews>
  <sheetFormatPr defaultColWidth="9.00390625" defaultRowHeight="15.75"/>
  <cols>
    <col min="1" max="1" width="4.50390625" style="2" bestFit="1" customWidth="1"/>
    <col min="2" max="2" width="44.75390625" style="1" customWidth="1"/>
    <col min="3" max="3" width="14.125" style="1" customWidth="1"/>
    <col min="4" max="4" width="15.00390625" style="1" customWidth="1"/>
    <col min="5" max="16384" width="9.00390625" style="1" customWidth="1"/>
  </cols>
  <sheetData>
    <row r="1" ht="18.75">
      <c r="D1" s="4" t="s">
        <v>18</v>
      </c>
    </row>
    <row r="3" spans="1:4" ht="19.5">
      <c r="A3" s="306" t="str">
        <f>TP!A3</f>
        <v>KẾ HOẠCH NĂM 2010</v>
      </c>
      <c r="B3" s="306"/>
      <c r="C3" s="306"/>
      <c r="D3" s="306"/>
    </row>
    <row r="4" spans="1:4" ht="21.75">
      <c r="A4" s="307" t="s">
        <v>0</v>
      </c>
      <c r="B4" s="307"/>
      <c r="C4" s="307"/>
      <c r="D4" s="307"/>
    </row>
    <row r="5" spans="1:4" ht="18.75">
      <c r="A5" s="308" t="str">
        <f>TP!A5:D5</f>
        <v>(Ban hành kèm Quyết định số 67/2009/QĐ-UBND ngày 08/12/2009 của UBND tỉnh)</v>
      </c>
      <c r="B5" s="308"/>
      <c r="C5" s="308"/>
      <c r="D5" s="308"/>
    </row>
    <row r="6" spans="2:4" ht="18.75">
      <c r="B6" s="2"/>
      <c r="C6" s="2"/>
      <c r="D6" s="2"/>
    </row>
    <row r="7" ht="19.5" thickBot="1"/>
    <row r="8" spans="1:4" s="3" customFormat="1" ht="18.75">
      <c r="A8" s="22" t="s">
        <v>2</v>
      </c>
      <c r="B8" s="23" t="s">
        <v>1</v>
      </c>
      <c r="C8" s="23" t="s">
        <v>13</v>
      </c>
      <c r="D8" s="24" t="s">
        <v>33</v>
      </c>
    </row>
    <row r="9" spans="1:4" s="3" customFormat="1" ht="18.75">
      <c r="A9" s="18" t="s">
        <v>3</v>
      </c>
      <c r="B9" s="20" t="s">
        <v>9</v>
      </c>
      <c r="C9" s="19"/>
      <c r="D9" s="21"/>
    </row>
    <row r="10" spans="1:4" ht="18.75">
      <c r="A10" s="13">
        <v>1</v>
      </c>
      <c r="B10" s="9" t="s">
        <v>4</v>
      </c>
      <c r="C10" s="10" t="str">
        <f>TH!C10</f>
        <v>Tấn</v>
      </c>
      <c r="D10" s="11">
        <f>'[1]SL LUA'!$C$12</f>
        <v>286000</v>
      </c>
    </row>
    <row r="11" spans="1:4" ht="18.75" hidden="1">
      <c r="A11" s="13">
        <v>2</v>
      </c>
      <c r="B11" s="9" t="s">
        <v>5</v>
      </c>
      <c r="C11" s="10" t="str">
        <f>TH!C11</f>
        <v>Tấn</v>
      </c>
      <c r="D11" s="12"/>
    </row>
    <row r="12" spans="1:4" ht="18.75" hidden="1">
      <c r="A12" s="13">
        <v>3</v>
      </c>
      <c r="B12" s="9" t="s">
        <v>31</v>
      </c>
      <c r="C12" s="10" t="str">
        <f>TH!C12</f>
        <v>Ha</v>
      </c>
      <c r="D12" s="12"/>
    </row>
    <row r="13" spans="1:4" ht="18.75" hidden="1">
      <c r="A13" s="13">
        <v>4</v>
      </c>
      <c r="B13" s="9" t="s">
        <v>6</v>
      </c>
      <c r="C13" s="10" t="str">
        <f>TH!C13</f>
        <v>Tấn</v>
      </c>
      <c r="D13" s="12"/>
    </row>
    <row r="14" spans="1:4" ht="18.75" hidden="1">
      <c r="A14" s="13">
        <v>5</v>
      </c>
      <c r="B14" s="9" t="s">
        <v>7</v>
      </c>
      <c r="C14" s="10" t="str">
        <f>TH!C14</f>
        <v>Tấn</v>
      </c>
      <c r="D14" s="12"/>
    </row>
    <row r="15" spans="1:4" s="3" customFormat="1" ht="18.75">
      <c r="A15" s="5" t="s">
        <v>8</v>
      </c>
      <c r="B15" s="6" t="s">
        <v>10</v>
      </c>
      <c r="C15" s="10"/>
      <c r="D15" s="8"/>
    </row>
    <row r="16" spans="1:4" ht="18.75">
      <c r="A16" s="13">
        <v>1</v>
      </c>
      <c r="B16" s="9" t="s">
        <v>11</v>
      </c>
      <c r="C16" s="10" t="str">
        <f>TH!C16</f>
        <v>%o</v>
      </c>
      <c r="D16" s="12">
        <v>0.3</v>
      </c>
    </row>
    <row r="17" spans="1:5" ht="18.75">
      <c r="A17" s="13">
        <v>2</v>
      </c>
      <c r="B17" s="9" t="s">
        <v>12</v>
      </c>
      <c r="C17" s="10" t="str">
        <f>TH!C17</f>
        <v>Hộ</v>
      </c>
      <c r="D17" s="12">
        <v>250</v>
      </c>
      <c r="E17" s="1"/>
    </row>
    <row r="18" spans="1:4" ht="19.5" thickBot="1">
      <c r="A18" s="14"/>
      <c r="B18" s="15"/>
      <c r="C18" s="16"/>
      <c r="D18" s="17"/>
    </row>
    <row r="19" ht="18.75">
      <c r="C19" s="2"/>
    </row>
    <row r="20" ht="18.75">
      <c r="C20" s="2"/>
    </row>
    <row r="21" spans="1:5" ht="18.75">
      <c r="A21" s="174"/>
      <c r="B21" s="175"/>
      <c r="C21" s="175"/>
      <c r="D21" s="176" t="s">
        <v>18</v>
      </c>
      <c r="E21" s="175"/>
    </row>
    <row r="22" spans="1:5" ht="18.75">
      <c r="A22" s="329" t="s">
        <v>34</v>
      </c>
      <c r="B22" s="329"/>
      <c r="C22" s="329"/>
      <c r="D22" s="329"/>
      <c r="E22" s="329"/>
    </row>
    <row r="23" spans="1:5" ht="18.75">
      <c r="A23" s="310" t="s">
        <v>366</v>
      </c>
      <c r="B23" s="311"/>
      <c r="C23" s="311"/>
      <c r="D23" s="311"/>
      <c r="E23" s="311"/>
    </row>
    <row r="24" spans="1:5" ht="18.75">
      <c r="A24" s="312" t="s">
        <v>38</v>
      </c>
      <c r="B24" s="312"/>
      <c r="C24" s="312"/>
      <c r="D24" s="312"/>
      <c r="E24" s="312"/>
    </row>
    <row r="25" spans="1:5" ht="18.75">
      <c r="A25" s="178"/>
      <c r="B25" s="178"/>
      <c r="C25" s="178"/>
      <c r="D25" s="313" t="s">
        <v>367</v>
      </c>
      <c r="E25" s="313"/>
    </row>
    <row r="26" spans="1:5" ht="19.5" thickBot="1">
      <c r="A26" s="177"/>
      <c r="B26" s="179"/>
      <c r="C26" s="180"/>
      <c r="D26" s="181"/>
      <c r="E26" s="182"/>
    </row>
    <row r="27" spans="1:5" ht="18.75">
      <c r="A27" s="314" t="s">
        <v>326</v>
      </c>
      <c r="B27" s="317" t="s">
        <v>327</v>
      </c>
      <c r="C27" s="320" t="s">
        <v>328</v>
      </c>
      <c r="D27" s="323" t="s">
        <v>329</v>
      </c>
      <c r="E27" s="326" t="s">
        <v>330</v>
      </c>
    </row>
    <row r="28" spans="1:5" ht="18.75">
      <c r="A28" s="315"/>
      <c r="B28" s="318"/>
      <c r="C28" s="321"/>
      <c r="D28" s="324"/>
      <c r="E28" s="327"/>
    </row>
    <row r="29" spans="1:5" ht="19.5" thickBot="1">
      <c r="A29" s="316"/>
      <c r="B29" s="319"/>
      <c r="C29" s="322"/>
      <c r="D29" s="325"/>
      <c r="E29" s="328"/>
    </row>
    <row r="30" spans="1:5" ht="18.75">
      <c r="A30" s="194"/>
      <c r="B30" s="160" t="s">
        <v>331</v>
      </c>
      <c r="C30" s="195"/>
      <c r="D30" s="196"/>
      <c r="E30" s="198"/>
    </row>
    <row r="31" spans="1:5" ht="18.75">
      <c r="A31" s="163">
        <v>1</v>
      </c>
      <c r="B31" s="164" t="s">
        <v>395</v>
      </c>
      <c r="C31" s="165" t="s">
        <v>396</v>
      </c>
      <c r="D31" s="166">
        <v>5</v>
      </c>
      <c r="E31" s="198"/>
    </row>
    <row r="32" spans="1:5" ht="18.75">
      <c r="A32" s="163">
        <f>1+A31</f>
        <v>2</v>
      </c>
      <c r="B32" s="164" t="s">
        <v>397</v>
      </c>
      <c r="C32" s="165" t="s">
        <v>396</v>
      </c>
      <c r="D32" s="166">
        <v>3</v>
      </c>
      <c r="E32" s="198"/>
    </row>
    <row r="33" spans="1:5" ht="18.75">
      <c r="A33" s="163">
        <f>1+A32</f>
        <v>3</v>
      </c>
      <c r="B33" s="164" t="s">
        <v>398</v>
      </c>
      <c r="C33" s="165" t="s">
        <v>377</v>
      </c>
      <c r="D33" s="162">
        <v>2</v>
      </c>
      <c r="E33" s="198"/>
    </row>
    <row r="34" spans="1:5" ht="18.75">
      <c r="A34" s="163">
        <f>1+A33</f>
        <v>4</v>
      </c>
      <c r="B34" s="164" t="s">
        <v>399</v>
      </c>
      <c r="C34" s="165" t="s">
        <v>377</v>
      </c>
      <c r="D34" s="162">
        <v>1</v>
      </c>
      <c r="E34" s="198"/>
    </row>
    <row r="35" spans="1:5" ht="18.75">
      <c r="A35" s="163">
        <f>1+A34</f>
        <v>5</v>
      </c>
      <c r="B35" s="164" t="s">
        <v>373</v>
      </c>
      <c r="C35" s="165"/>
      <c r="D35" s="162"/>
      <c r="E35" s="198"/>
    </row>
    <row r="36" spans="1:5" ht="18.75">
      <c r="A36" s="163">
        <f>1+A35</f>
        <v>6</v>
      </c>
      <c r="B36" s="164" t="s">
        <v>374</v>
      </c>
      <c r="C36" s="165"/>
      <c r="D36" s="162"/>
      <c r="E36" s="198"/>
    </row>
    <row r="37" spans="1:5" ht="18.75">
      <c r="A37" s="163"/>
      <c r="B37" s="160" t="s">
        <v>400</v>
      </c>
      <c r="C37" s="172"/>
      <c r="D37" s="196"/>
      <c r="E37" s="192"/>
    </row>
    <row r="38" spans="1:5" ht="18.75">
      <c r="A38" s="163">
        <v>1</v>
      </c>
      <c r="B38" s="164" t="s">
        <v>401</v>
      </c>
      <c r="C38" s="172" t="s">
        <v>344</v>
      </c>
      <c r="D38" s="162">
        <v>2.5</v>
      </c>
      <c r="E38" s="192"/>
    </row>
    <row r="39" spans="1:5" ht="18.75">
      <c r="A39" s="163">
        <f>1+A38</f>
        <v>2</v>
      </c>
      <c r="B39" s="164" t="s">
        <v>402</v>
      </c>
      <c r="C39" s="172" t="s">
        <v>344</v>
      </c>
      <c r="D39" s="162">
        <v>0.5</v>
      </c>
      <c r="E39" s="192"/>
    </row>
    <row r="40" spans="1:5" ht="18.75">
      <c r="A40" s="163">
        <f>1+A39</f>
        <v>3</v>
      </c>
      <c r="B40" s="164" t="s">
        <v>403</v>
      </c>
      <c r="C40" s="172" t="s">
        <v>344</v>
      </c>
      <c r="D40" s="162">
        <v>0.6</v>
      </c>
      <c r="E40" s="192"/>
    </row>
    <row r="41" spans="1:5" ht="18.75">
      <c r="A41" s="163">
        <f>1+A40</f>
        <v>4</v>
      </c>
      <c r="B41" s="164" t="s">
        <v>404</v>
      </c>
      <c r="C41" s="172" t="s">
        <v>344</v>
      </c>
      <c r="D41" s="162">
        <v>0.7</v>
      </c>
      <c r="E41" s="192"/>
    </row>
    <row r="42" spans="1:5" ht="18.75">
      <c r="A42" s="163">
        <f>1+A41</f>
        <v>5</v>
      </c>
      <c r="B42" s="164" t="s">
        <v>405</v>
      </c>
      <c r="C42" s="172" t="s">
        <v>344</v>
      </c>
      <c r="D42" s="162">
        <v>0.5</v>
      </c>
      <c r="E42" s="192"/>
    </row>
    <row r="43" spans="1:5" ht="18.75">
      <c r="A43" s="163">
        <f>1+A42</f>
        <v>6</v>
      </c>
      <c r="B43" s="164" t="s">
        <v>406</v>
      </c>
      <c r="C43" s="172" t="s">
        <v>344</v>
      </c>
      <c r="D43" s="162">
        <v>0.4</v>
      </c>
      <c r="E43" s="192"/>
    </row>
    <row r="44" spans="1:5" ht="18.75">
      <c r="A44" s="163">
        <f>1+A43</f>
        <v>7</v>
      </c>
      <c r="B44" s="164" t="s">
        <v>407</v>
      </c>
      <c r="C44" s="172" t="s">
        <v>344</v>
      </c>
      <c r="D44" s="162">
        <v>0.7</v>
      </c>
      <c r="E44" s="192"/>
    </row>
    <row r="45" spans="1:5" ht="18.75">
      <c r="A45" s="163">
        <f>1+A44</f>
        <v>8</v>
      </c>
      <c r="B45" s="210" t="s">
        <v>408</v>
      </c>
      <c r="C45" s="211"/>
      <c r="D45" s="212">
        <v>493</v>
      </c>
      <c r="E45" s="213"/>
    </row>
    <row r="46" spans="1:5" ht="18.75">
      <c r="A46" s="163">
        <f>1+A45</f>
        <v>9</v>
      </c>
      <c r="B46" s="167" t="s">
        <v>409</v>
      </c>
      <c r="C46" s="168" t="s">
        <v>396</v>
      </c>
      <c r="D46" s="162">
        <v>5</v>
      </c>
      <c r="E46" s="214"/>
    </row>
    <row r="47" spans="1:5" ht="63.75">
      <c r="A47" s="163"/>
      <c r="B47" s="200" t="s">
        <v>365</v>
      </c>
      <c r="C47" s="195"/>
      <c r="D47" s="196">
        <v>4</v>
      </c>
      <c r="E47" s="215" t="s">
        <v>410</v>
      </c>
    </row>
    <row r="48" spans="1:5" ht="18.75">
      <c r="A48" s="199"/>
      <c r="B48" s="200" t="s">
        <v>383</v>
      </c>
      <c r="C48" s="165"/>
      <c r="D48" s="162"/>
      <c r="E48" s="201"/>
    </row>
    <row r="49" spans="1:5" ht="19.5" thickBot="1">
      <c r="A49" s="202"/>
      <c r="B49" s="216"/>
      <c r="C49" s="217"/>
      <c r="D49" s="218"/>
      <c r="E49" s="219"/>
    </row>
    <row r="52" spans="1:5" ht="18.75">
      <c r="A52" s="183"/>
      <c r="B52" s="183"/>
      <c r="C52" s="183"/>
      <c r="D52" s="309" t="s">
        <v>18</v>
      </c>
      <c r="E52" s="309"/>
    </row>
    <row r="53" spans="1:5" ht="18.75">
      <c r="A53" s="183"/>
      <c r="B53" s="183"/>
      <c r="C53" s="183"/>
      <c r="D53" s="183"/>
      <c r="E53" s="183"/>
    </row>
    <row r="54" spans="1:5" ht="18.75">
      <c r="A54" s="279" t="s">
        <v>34</v>
      </c>
      <c r="B54" s="279"/>
      <c r="C54" s="279"/>
      <c r="D54" s="279"/>
      <c r="E54" s="279"/>
    </row>
    <row r="55" spans="1:5" ht="18.75">
      <c r="A55" s="280" t="s">
        <v>385</v>
      </c>
      <c r="B55" s="280"/>
      <c r="C55" s="280"/>
      <c r="D55" s="280"/>
      <c r="E55" s="280"/>
    </row>
    <row r="56" spans="1:5" ht="18.75">
      <c r="A56" s="281" t="s">
        <v>38</v>
      </c>
      <c r="B56" s="281"/>
      <c r="C56" s="281"/>
      <c r="D56" s="281"/>
      <c r="E56" s="281"/>
    </row>
    <row r="57" spans="1:5" ht="18.75">
      <c r="A57" s="34"/>
      <c r="B57" s="35"/>
      <c r="C57" s="36"/>
      <c r="D57" s="32"/>
      <c r="E57" s="32"/>
    </row>
    <row r="58" spans="1:5" ht="19.5" thickBot="1">
      <c r="A58" s="37"/>
      <c r="B58" s="38"/>
      <c r="C58" s="39"/>
      <c r="D58" s="32"/>
      <c r="E58" s="40" t="s">
        <v>39</v>
      </c>
    </row>
    <row r="59" spans="1:5" ht="19.5" thickBot="1">
      <c r="A59" s="282" t="s">
        <v>2</v>
      </c>
      <c r="B59" s="284" t="s">
        <v>40</v>
      </c>
      <c r="C59" s="286" t="s">
        <v>33</v>
      </c>
      <c r="D59" s="287"/>
      <c r="E59" s="288" t="s">
        <v>330</v>
      </c>
    </row>
    <row r="60" spans="1:5" ht="29.25" thickBot="1">
      <c r="A60" s="283"/>
      <c r="B60" s="285"/>
      <c r="C60" s="42" t="s">
        <v>42</v>
      </c>
      <c r="D60" s="43" t="s">
        <v>43</v>
      </c>
      <c r="E60" s="289"/>
    </row>
    <row r="61" spans="1:5" ht="19.5" thickBot="1">
      <c r="A61" s="45">
        <v>1</v>
      </c>
      <c r="B61" s="46">
        <v>2</v>
      </c>
      <c r="C61" s="46">
        <v>3</v>
      </c>
      <c r="D61" s="46">
        <v>4</v>
      </c>
      <c r="E61" s="46">
        <v>5</v>
      </c>
    </row>
    <row r="62" spans="1:5" ht="18.75">
      <c r="A62" s="184"/>
      <c r="B62" s="185" t="s">
        <v>369</v>
      </c>
      <c r="C62" s="206">
        <f>C63+C66+C70+C72</f>
        <v>8434</v>
      </c>
      <c r="D62" s="206">
        <f>D63+D66+D70+D72</f>
        <v>6400</v>
      </c>
      <c r="E62" s="184"/>
    </row>
    <row r="63" spans="1:5" ht="18.75">
      <c r="A63" s="190">
        <v>1</v>
      </c>
      <c r="B63" s="207" t="s">
        <v>386</v>
      </c>
      <c r="C63" s="186">
        <f>C64+C65</f>
        <v>15</v>
      </c>
      <c r="D63" s="187"/>
      <c r="E63" s="187"/>
    </row>
    <row r="64" spans="1:5" ht="18.75">
      <c r="A64" s="188" t="s">
        <v>47</v>
      </c>
      <c r="B64" s="189" t="s">
        <v>60</v>
      </c>
      <c r="C64" s="187">
        <v>10</v>
      </c>
      <c r="D64" s="187"/>
      <c r="E64" s="187"/>
    </row>
    <row r="65" spans="1:5" ht="18.75">
      <c r="A65" s="188" t="s">
        <v>54</v>
      </c>
      <c r="B65" s="189" t="s">
        <v>85</v>
      </c>
      <c r="C65" s="187">
        <v>5</v>
      </c>
      <c r="D65" s="187"/>
      <c r="E65" s="187"/>
    </row>
    <row r="66" spans="1:5" ht="34.5">
      <c r="A66" s="190">
        <v>2</v>
      </c>
      <c r="B66" s="207" t="s">
        <v>387</v>
      </c>
      <c r="C66" s="208">
        <f>C67+C68+C69</f>
        <v>1400</v>
      </c>
      <c r="D66" s="208">
        <f>D67+D68+D69</f>
        <v>1400</v>
      </c>
      <c r="E66" s="187"/>
    </row>
    <row r="67" spans="1:5" ht="18.75">
      <c r="A67" s="188" t="s">
        <v>87</v>
      </c>
      <c r="B67" s="100" t="s">
        <v>149</v>
      </c>
      <c r="C67" s="87">
        <v>500</v>
      </c>
      <c r="D67" s="87">
        <v>500</v>
      </c>
      <c r="E67" s="187"/>
    </row>
    <row r="68" spans="1:5" ht="18.75">
      <c r="A68" s="188" t="s">
        <v>90</v>
      </c>
      <c r="B68" s="100" t="s">
        <v>150</v>
      </c>
      <c r="C68" s="87">
        <v>500</v>
      </c>
      <c r="D68" s="87">
        <v>500</v>
      </c>
      <c r="E68" s="187"/>
    </row>
    <row r="69" spans="1:5" ht="31.5">
      <c r="A69" s="188" t="s">
        <v>92</v>
      </c>
      <c r="B69" s="100" t="s">
        <v>151</v>
      </c>
      <c r="C69" s="101">
        <v>400</v>
      </c>
      <c r="D69" s="101">
        <v>400</v>
      </c>
      <c r="E69" s="187"/>
    </row>
    <row r="70" spans="1:5" ht="18.75">
      <c r="A70" s="190">
        <v>3</v>
      </c>
      <c r="B70" s="207" t="s">
        <v>370</v>
      </c>
      <c r="C70" s="186">
        <f>C71</f>
        <v>2</v>
      </c>
      <c r="D70" s="187"/>
      <c r="E70" s="187"/>
    </row>
    <row r="71" spans="1:5" ht="18.75">
      <c r="A71" s="188"/>
      <c r="B71" s="189" t="s">
        <v>85</v>
      </c>
      <c r="C71" s="187">
        <v>2</v>
      </c>
      <c r="D71" s="187"/>
      <c r="E71" s="187"/>
    </row>
    <row r="72" spans="1:5" ht="18.75">
      <c r="A72" s="190">
        <v>4</v>
      </c>
      <c r="B72" s="207" t="s">
        <v>285</v>
      </c>
      <c r="C72" s="208">
        <f>C73+C74+C75+C76</f>
        <v>7017</v>
      </c>
      <c r="D72" s="208">
        <f>D73+D74+D75+D76</f>
        <v>5000</v>
      </c>
      <c r="E72" s="187"/>
    </row>
    <row r="73" spans="1:5" ht="18.75">
      <c r="A73" s="188" t="s">
        <v>411</v>
      </c>
      <c r="B73" s="189" t="s">
        <v>391</v>
      </c>
      <c r="C73" s="209">
        <v>5000</v>
      </c>
      <c r="D73" s="209">
        <v>5000</v>
      </c>
      <c r="E73" s="187"/>
    </row>
    <row r="74" spans="1:5" ht="18.75">
      <c r="A74" s="188" t="s">
        <v>412</v>
      </c>
      <c r="B74" s="189" t="s">
        <v>392</v>
      </c>
      <c r="C74" s="209">
        <v>1502</v>
      </c>
      <c r="D74" s="187"/>
      <c r="E74" s="187"/>
    </row>
    <row r="75" spans="1:5" ht="18.75">
      <c r="A75" s="188" t="s">
        <v>413</v>
      </c>
      <c r="B75" s="189" t="s">
        <v>393</v>
      </c>
      <c r="C75" s="187">
        <v>215</v>
      </c>
      <c r="D75" s="187"/>
      <c r="E75" s="187"/>
    </row>
    <row r="76" spans="1:5" ht="18.75">
      <c r="A76" s="188" t="s">
        <v>414</v>
      </c>
      <c r="B76" s="189" t="s">
        <v>394</v>
      </c>
      <c r="C76" s="187">
        <v>300</v>
      </c>
      <c r="D76" s="187"/>
      <c r="E76" s="187"/>
    </row>
    <row r="77" spans="1:5" ht="18.75">
      <c r="A77" s="188"/>
      <c r="B77" s="187"/>
      <c r="C77" s="187"/>
      <c r="D77" s="187"/>
      <c r="E77" s="187"/>
    </row>
    <row r="78" spans="1:5" ht="19.5" thickBot="1">
      <c r="A78" s="191"/>
      <c r="B78" s="191"/>
      <c r="C78" s="191"/>
      <c r="D78" s="191"/>
      <c r="E78" s="191"/>
    </row>
  </sheetData>
  <mergeCells count="20">
    <mergeCell ref="A3:D3"/>
    <mergeCell ref="A4:D4"/>
    <mergeCell ref="A5:D5"/>
    <mergeCell ref="A22:E22"/>
    <mergeCell ref="A23:E23"/>
    <mergeCell ref="A24:E24"/>
    <mergeCell ref="D25:E25"/>
    <mergeCell ref="A27:A29"/>
    <mergeCell ref="B27:B29"/>
    <mergeCell ref="C27:C29"/>
    <mergeCell ref="D27:D29"/>
    <mergeCell ref="E27:E29"/>
    <mergeCell ref="D52:E52"/>
    <mergeCell ref="A54:E54"/>
    <mergeCell ref="A55:E55"/>
    <mergeCell ref="A56:E56"/>
    <mergeCell ref="A59:A60"/>
    <mergeCell ref="B59:B60"/>
    <mergeCell ref="C59:D59"/>
    <mergeCell ref="E59:E60"/>
  </mergeCells>
  <printOptions horizontalCentered="1"/>
  <pageMargins left="1" right="0.2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E71"/>
  <sheetViews>
    <sheetView zoomScale="75" zoomScaleNormal="75" workbookViewId="0" topLeftCell="A36">
      <selection activeCell="I47" sqref="I47"/>
    </sheetView>
  </sheetViews>
  <sheetFormatPr defaultColWidth="9.00390625" defaultRowHeight="15.75"/>
  <cols>
    <col min="1" max="1" width="6.00390625" style="2" customWidth="1"/>
    <col min="2" max="2" width="45.125" style="1" customWidth="1"/>
    <col min="3" max="3" width="14.375" style="2" customWidth="1"/>
    <col min="4" max="4" width="14.375" style="1" customWidth="1"/>
    <col min="5" max="16384" width="9.00390625" style="1" customWidth="1"/>
  </cols>
  <sheetData>
    <row r="1" ht="18.75">
      <c r="D1" s="4" t="s">
        <v>29</v>
      </c>
    </row>
    <row r="3" spans="1:4" ht="19.5">
      <c r="A3" s="306" t="str">
        <f>TP!A3</f>
        <v>KẾ HOẠCH NĂM 2010</v>
      </c>
      <c r="B3" s="306"/>
      <c r="C3" s="306"/>
      <c r="D3" s="306"/>
    </row>
    <row r="4" spans="1:4" ht="21.75">
      <c r="A4" s="307" t="s">
        <v>0</v>
      </c>
      <c r="B4" s="307"/>
      <c r="C4" s="307"/>
      <c r="D4" s="307"/>
    </row>
    <row r="5" spans="1:4" ht="18.75">
      <c r="A5" s="308" t="str">
        <f>TP!A5:D5</f>
        <v>(Ban hành kèm Quyết định số 67/2009/QĐ-UBND ngày 08/12/2009 của UBND tỉnh)</v>
      </c>
      <c r="B5" s="308"/>
      <c r="C5" s="308"/>
      <c r="D5" s="308"/>
    </row>
    <row r="6" spans="2:4" ht="18.75">
      <c r="B6" s="2"/>
      <c r="D6" s="2"/>
    </row>
    <row r="7" ht="19.5" thickBot="1"/>
    <row r="8" spans="1:4" s="3" customFormat="1" ht="18.75">
      <c r="A8" s="22" t="s">
        <v>2</v>
      </c>
      <c r="B8" s="23" t="s">
        <v>1</v>
      </c>
      <c r="C8" s="23" t="s">
        <v>13</v>
      </c>
      <c r="D8" s="24" t="str">
        <f>TP!D8</f>
        <v>KH 2010</v>
      </c>
    </row>
    <row r="9" spans="1:4" s="3" customFormat="1" ht="18.75">
      <c r="A9" s="18" t="s">
        <v>3</v>
      </c>
      <c r="B9" s="20" t="s">
        <v>9</v>
      </c>
      <c r="C9" s="19"/>
      <c r="D9" s="21"/>
    </row>
    <row r="10" spans="1:4" ht="18.75">
      <c r="A10" s="13">
        <v>1</v>
      </c>
      <c r="B10" s="9" t="s">
        <v>4</v>
      </c>
      <c r="C10" s="10" t="str">
        <f>VH!C10</f>
        <v>Tấn</v>
      </c>
      <c r="D10" s="11">
        <f>'[1]SL LUA'!$C$13</f>
        <v>325000</v>
      </c>
    </row>
    <row r="11" spans="1:4" ht="18.75" hidden="1">
      <c r="A11" s="13">
        <v>2</v>
      </c>
      <c r="B11" s="9" t="s">
        <v>5</v>
      </c>
      <c r="C11" s="10" t="str">
        <f>VH!C11</f>
        <v>Tấn</v>
      </c>
      <c r="D11" s="12"/>
    </row>
    <row r="12" spans="1:4" ht="18.75" hidden="1">
      <c r="A12" s="13">
        <v>3</v>
      </c>
      <c r="B12" s="9" t="s">
        <v>31</v>
      </c>
      <c r="C12" s="10" t="str">
        <f>VH!C12</f>
        <v>Ha</v>
      </c>
      <c r="D12" s="12"/>
    </row>
    <row r="13" spans="1:4" ht="18.75" hidden="1">
      <c r="A13" s="13">
        <v>4</v>
      </c>
      <c r="B13" s="9" t="s">
        <v>6</v>
      </c>
      <c r="C13" s="10" t="str">
        <f>VH!C13</f>
        <v>Tấn</v>
      </c>
      <c r="D13" s="11"/>
    </row>
    <row r="14" spans="1:4" ht="18.75" hidden="1">
      <c r="A14" s="13">
        <v>5</v>
      </c>
      <c r="B14" s="9" t="s">
        <v>7</v>
      </c>
      <c r="C14" s="10" t="str">
        <f>VH!C14</f>
        <v>Tấn</v>
      </c>
      <c r="D14" s="12"/>
    </row>
    <row r="15" spans="1:4" s="3" customFormat="1" ht="18.75">
      <c r="A15" s="5" t="s">
        <v>8</v>
      </c>
      <c r="B15" s="6" t="s">
        <v>10</v>
      </c>
      <c r="C15" s="10"/>
      <c r="D15" s="8"/>
    </row>
    <row r="16" spans="1:4" ht="18.75">
      <c r="A16" s="13">
        <v>1</v>
      </c>
      <c r="B16" s="9" t="s">
        <v>11</v>
      </c>
      <c r="C16" s="10" t="str">
        <f>VH!C16</f>
        <v>%o</v>
      </c>
      <c r="D16" s="12">
        <v>0.25</v>
      </c>
    </row>
    <row r="17" spans="1:5" ht="18.75">
      <c r="A17" s="13">
        <v>2</v>
      </c>
      <c r="B17" s="9" t="s">
        <v>12</v>
      </c>
      <c r="C17" s="10" t="str">
        <f>VH!C17</f>
        <v>Hộ</v>
      </c>
      <c r="D17" s="12">
        <v>270</v>
      </c>
      <c r="E17" s="1"/>
    </row>
    <row r="18" spans="1:4" ht="19.5" thickBot="1">
      <c r="A18" s="14"/>
      <c r="B18" s="15"/>
      <c r="C18" s="16"/>
      <c r="D18" s="17"/>
    </row>
    <row r="21" spans="1:5" ht="18.75">
      <c r="A21" s="174"/>
      <c r="B21" s="175"/>
      <c r="C21" s="175"/>
      <c r="D21" s="176" t="s">
        <v>29</v>
      </c>
      <c r="E21" s="175"/>
    </row>
    <row r="22" spans="1:5" ht="18.75">
      <c r="A22" s="329" t="s">
        <v>34</v>
      </c>
      <c r="B22" s="329"/>
      <c r="C22" s="329"/>
      <c r="D22" s="329"/>
      <c r="E22" s="329"/>
    </row>
    <row r="23" spans="1:5" ht="18.75">
      <c r="A23" s="310" t="s">
        <v>366</v>
      </c>
      <c r="B23" s="311"/>
      <c r="C23" s="311"/>
      <c r="D23" s="311"/>
      <c r="E23" s="311"/>
    </row>
    <row r="24" spans="1:5" ht="18.75">
      <c r="A24" s="312" t="s">
        <v>38</v>
      </c>
      <c r="B24" s="312"/>
      <c r="C24" s="312"/>
      <c r="D24" s="312"/>
      <c r="E24" s="312"/>
    </row>
    <row r="25" spans="1:5" ht="18.75">
      <c r="A25" s="178"/>
      <c r="B25" s="178"/>
      <c r="C25" s="178"/>
      <c r="D25" s="313" t="s">
        <v>367</v>
      </c>
      <c r="E25" s="313"/>
    </row>
    <row r="26" spans="1:5" ht="19.5" thickBot="1">
      <c r="A26" s="177"/>
      <c r="B26" s="179"/>
      <c r="C26" s="180"/>
      <c r="D26" s="181"/>
      <c r="E26" s="182"/>
    </row>
    <row r="27" spans="1:5" ht="18.75">
      <c r="A27" s="314" t="s">
        <v>326</v>
      </c>
      <c r="B27" s="317" t="s">
        <v>327</v>
      </c>
      <c r="C27" s="320" t="s">
        <v>328</v>
      </c>
      <c r="D27" s="323" t="s">
        <v>329</v>
      </c>
      <c r="E27" s="326" t="s">
        <v>330</v>
      </c>
    </row>
    <row r="28" spans="1:5" ht="18.75">
      <c r="A28" s="315"/>
      <c r="B28" s="318"/>
      <c r="C28" s="321"/>
      <c r="D28" s="324"/>
      <c r="E28" s="327"/>
    </row>
    <row r="29" spans="1:5" ht="19.5" thickBot="1">
      <c r="A29" s="316"/>
      <c r="B29" s="319"/>
      <c r="C29" s="322"/>
      <c r="D29" s="325"/>
      <c r="E29" s="328"/>
    </row>
    <row r="30" spans="1:5" ht="18.75">
      <c r="A30" s="159"/>
      <c r="B30" s="160" t="s">
        <v>331</v>
      </c>
      <c r="C30" s="161"/>
      <c r="D30" s="162">
        <v>0</v>
      </c>
      <c r="E30" s="192"/>
    </row>
    <row r="31" spans="1:5" ht="18.75">
      <c r="A31" s="220">
        <v>1</v>
      </c>
      <c r="B31" s="167" t="s">
        <v>415</v>
      </c>
      <c r="C31" s="168" t="s">
        <v>416</v>
      </c>
      <c r="D31" s="162">
        <v>4</v>
      </c>
      <c r="E31" s="221"/>
    </row>
    <row r="32" spans="1:5" ht="18.75">
      <c r="A32" s="220">
        <f>1+A31</f>
        <v>2</v>
      </c>
      <c r="B32" s="164" t="s">
        <v>417</v>
      </c>
      <c r="C32" s="165" t="s">
        <v>334</v>
      </c>
      <c r="D32" s="162">
        <v>5</v>
      </c>
      <c r="E32" s="221"/>
    </row>
    <row r="33" spans="1:5" ht="18.75">
      <c r="A33" s="220">
        <f>1+A32</f>
        <v>3</v>
      </c>
      <c r="B33" s="164" t="s">
        <v>418</v>
      </c>
      <c r="C33" s="165" t="s">
        <v>419</v>
      </c>
      <c r="D33" s="166">
        <v>3</v>
      </c>
      <c r="E33" s="221"/>
    </row>
    <row r="34" spans="1:5" ht="18.75">
      <c r="A34" s="220">
        <f>1+A33</f>
        <v>4</v>
      </c>
      <c r="B34" s="164" t="s">
        <v>420</v>
      </c>
      <c r="C34" s="165" t="s">
        <v>346</v>
      </c>
      <c r="D34" s="166">
        <v>8</v>
      </c>
      <c r="E34" s="221"/>
    </row>
    <row r="35" spans="1:5" ht="18.75">
      <c r="A35" s="220">
        <f>1+A34</f>
        <v>5</v>
      </c>
      <c r="B35" s="164" t="s">
        <v>374</v>
      </c>
      <c r="C35" s="165"/>
      <c r="D35" s="166"/>
      <c r="E35" s="221"/>
    </row>
    <row r="36" spans="1:5" ht="18.75">
      <c r="A36" s="194"/>
      <c r="B36" s="160" t="s">
        <v>375</v>
      </c>
      <c r="C36" s="195"/>
      <c r="D36" s="196"/>
      <c r="E36" s="197"/>
    </row>
    <row r="37" spans="1:5" ht="18.75">
      <c r="A37" s="163">
        <v>1</v>
      </c>
      <c r="B37" s="164" t="s">
        <v>421</v>
      </c>
      <c r="C37" s="165" t="s">
        <v>377</v>
      </c>
      <c r="D37" s="162">
        <v>2</v>
      </c>
      <c r="E37" s="198"/>
    </row>
    <row r="38" spans="1:5" ht="18.75">
      <c r="A38" s="163">
        <f>1+A37</f>
        <v>2</v>
      </c>
      <c r="B38" s="164" t="s">
        <v>422</v>
      </c>
      <c r="C38" s="172" t="s">
        <v>344</v>
      </c>
      <c r="D38" s="162">
        <v>0.5</v>
      </c>
      <c r="E38" s="192"/>
    </row>
    <row r="39" spans="1:5" ht="18.75">
      <c r="A39" s="163">
        <f>1+A38</f>
        <v>3</v>
      </c>
      <c r="B39" s="164" t="s">
        <v>423</v>
      </c>
      <c r="C39" s="172" t="s">
        <v>344</v>
      </c>
      <c r="D39" s="162">
        <v>0.5</v>
      </c>
      <c r="E39" s="192"/>
    </row>
    <row r="40" spans="1:5" ht="18.75">
      <c r="A40" s="163">
        <f>1+A39</f>
        <v>4</v>
      </c>
      <c r="B40" s="164" t="s">
        <v>424</v>
      </c>
      <c r="C40" s="172" t="s">
        <v>344</v>
      </c>
      <c r="D40" s="162">
        <v>2</v>
      </c>
      <c r="E40" s="192"/>
    </row>
    <row r="41" spans="1:5" ht="18.75">
      <c r="A41" s="163">
        <f>1+A40</f>
        <v>5</v>
      </c>
      <c r="B41" s="164" t="s">
        <v>373</v>
      </c>
      <c r="C41" s="165"/>
      <c r="D41" s="162"/>
      <c r="E41" s="201"/>
    </row>
    <row r="42" spans="1:5" ht="18.75">
      <c r="A42" s="199"/>
      <c r="B42" s="200" t="s">
        <v>425</v>
      </c>
      <c r="C42" s="165"/>
      <c r="D42" s="162"/>
      <c r="E42" s="201"/>
    </row>
    <row r="43" spans="1:5" ht="19.5" thickBot="1">
      <c r="A43" s="222"/>
      <c r="B43" s="173" t="s">
        <v>365</v>
      </c>
      <c r="C43" s="203"/>
      <c r="D43" s="204">
        <v>8</v>
      </c>
      <c r="E43" s="223"/>
    </row>
    <row r="46" spans="1:5" ht="18.75">
      <c r="A46" s="183"/>
      <c r="B46" s="183"/>
      <c r="C46" s="183"/>
      <c r="D46" s="309" t="s">
        <v>29</v>
      </c>
      <c r="E46" s="309"/>
    </row>
    <row r="47" spans="1:5" ht="18.75">
      <c r="A47" s="183"/>
      <c r="B47" s="183"/>
      <c r="C47" s="183"/>
      <c r="D47" s="183"/>
      <c r="E47" s="183"/>
    </row>
    <row r="48" spans="1:5" ht="18.75">
      <c r="A48" s="279" t="s">
        <v>34</v>
      </c>
      <c r="B48" s="279"/>
      <c r="C48" s="279"/>
      <c r="D48" s="279"/>
      <c r="E48" s="279"/>
    </row>
    <row r="49" spans="1:5" ht="18.75">
      <c r="A49" s="280" t="s">
        <v>385</v>
      </c>
      <c r="B49" s="280"/>
      <c r="C49" s="280"/>
      <c r="D49" s="280"/>
      <c r="E49" s="280"/>
    </row>
    <row r="50" spans="1:5" ht="18.75">
      <c r="A50" s="281" t="s">
        <v>38</v>
      </c>
      <c r="B50" s="281"/>
      <c r="C50" s="281"/>
      <c r="D50" s="281"/>
      <c r="E50" s="281"/>
    </row>
    <row r="51" spans="1:5" ht="18.75">
      <c r="A51" s="34"/>
      <c r="B51" s="35"/>
      <c r="C51" s="36"/>
      <c r="D51" s="32"/>
      <c r="E51" s="32"/>
    </row>
    <row r="52" spans="1:5" ht="19.5" thickBot="1">
      <c r="A52" s="37"/>
      <c r="B52" s="38"/>
      <c r="C52" s="39"/>
      <c r="D52" s="32"/>
      <c r="E52" s="40" t="s">
        <v>39</v>
      </c>
    </row>
    <row r="53" spans="1:5" ht="19.5" thickBot="1">
      <c r="A53" s="282" t="s">
        <v>2</v>
      </c>
      <c r="B53" s="284" t="s">
        <v>40</v>
      </c>
      <c r="C53" s="286" t="s">
        <v>33</v>
      </c>
      <c r="D53" s="287"/>
      <c r="E53" s="288" t="s">
        <v>330</v>
      </c>
    </row>
    <row r="54" spans="1:5" ht="29.25" thickBot="1">
      <c r="A54" s="283"/>
      <c r="B54" s="285"/>
      <c r="C54" s="42" t="s">
        <v>42</v>
      </c>
      <c r="D54" s="43" t="s">
        <v>43</v>
      </c>
      <c r="E54" s="289"/>
    </row>
    <row r="55" spans="1:5" ht="19.5" thickBot="1">
      <c r="A55" s="45">
        <v>1</v>
      </c>
      <c r="B55" s="46">
        <v>2</v>
      </c>
      <c r="C55" s="46">
        <v>3</v>
      </c>
      <c r="D55" s="46">
        <v>4</v>
      </c>
      <c r="E55" s="46">
        <v>5</v>
      </c>
    </row>
    <row r="56" spans="1:5" ht="18.75">
      <c r="A56" s="184"/>
      <c r="B56" s="185" t="s">
        <v>369</v>
      </c>
      <c r="C56" s="206">
        <f>C57+C60+C63+C65</f>
        <v>6271</v>
      </c>
      <c r="D56" s="206">
        <f>D57+D60+D63+D65</f>
        <v>4700</v>
      </c>
      <c r="E56" s="184"/>
    </row>
    <row r="57" spans="1:5" ht="18.75">
      <c r="A57" s="190">
        <v>1</v>
      </c>
      <c r="B57" s="207" t="s">
        <v>386</v>
      </c>
      <c r="C57" s="186">
        <f>C58+C59</f>
        <v>17</v>
      </c>
      <c r="D57" s="187"/>
      <c r="E57" s="187"/>
    </row>
    <row r="58" spans="1:5" ht="18.75">
      <c r="A58" s="188" t="s">
        <v>47</v>
      </c>
      <c r="B58" s="189" t="s">
        <v>60</v>
      </c>
      <c r="C58" s="187">
        <v>11</v>
      </c>
      <c r="D58" s="187"/>
      <c r="E58" s="187"/>
    </row>
    <row r="59" spans="1:5" ht="18.75">
      <c r="A59" s="188" t="s">
        <v>54</v>
      </c>
      <c r="B59" s="189" t="s">
        <v>85</v>
      </c>
      <c r="C59" s="187">
        <v>6</v>
      </c>
      <c r="D59" s="187"/>
      <c r="E59" s="187"/>
    </row>
    <row r="60" spans="1:5" ht="34.5">
      <c r="A60" s="190">
        <v>2</v>
      </c>
      <c r="B60" s="207" t="s">
        <v>387</v>
      </c>
      <c r="C60" s="208">
        <f>C61+C62</f>
        <v>900</v>
      </c>
      <c r="D60" s="208">
        <f>D61+D62</f>
        <v>900</v>
      </c>
      <c r="E60" s="187"/>
    </row>
    <row r="61" spans="1:5" ht="18.75">
      <c r="A61" s="188" t="s">
        <v>87</v>
      </c>
      <c r="B61" s="100" t="s">
        <v>426</v>
      </c>
      <c r="C61" s="87">
        <v>400</v>
      </c>
      <c r="D61" s="87">
        <v>400</v>
      </c>
      <c r="E61" s="187"/>
    </row>
    <row r="62" spans="1:5" ht="18.75">
      <c r="A62" s="188" t="s">
        <v>90</v>
      </c>
      <c r="B62" s="100" t="s">
        <v>427</v>
      </c>
      <c r="C62" s="87">
        <v>500</v>
      </c>
      <c r="D62" s="87">
        <v>500</v>
      </c>
      <c r="E62" s="187"/>
    </row>
    <row r="63" spans="1:5" ht="18.75">
      <c r="A63" s="190">
        <v>3</v>
      </c>
      <c r="B63" s="207" t="s">
        <v>370</v>
      </c>
      <c r="C63" s="186">
        <f>C64</f>
        <v>2</v>
      </c>
      <c r="D63" s="187"/>
      <c r="E63" s="187"/>
    </row>
    <row r="64" spans="1:5" ht="18.75">
      <c r="A64" s="188"/>
      <c r="B64" s="189" t="s">
        <v>85</v>
      </c>
      <c r="C64" s="187">
        <v>2</v>
      </c>
      <c r="D64" s="187"/>
      <c r="E64" s="187"/>
    </row>
    <row r="65" spans="1:5" ht="18.75">
      <c r="A65" s="190">
        <v>4</v>
      </c>
      <c r="B65" s="207" t="s">
        <v>285</v>
      </c>
      <c r="C65" s="208">
        <f>C66+C67+C68+C69</f>
        <v>5352</v>
      </c>
      <c r="D65" s="208">
        <f>D66+D67+D68+D69</f>
        <v>3800</v>
      </c>
      <c r="E65" s="187"/>
    </row>
    <row r="66" spans="1:5" ht="18.75">
      <c r="A66" s="188" t="s">
        <v>411</v>
      </c>
      <c r="B66" s="189" t="s">
        <v>391</v>
      </c>
      <c r="C66" s="209">
        <v>3800</v>
      </c>
      <c r="D66" s="209">
        <v>3800</v>
      </c>
      <c r="E66" s="187"/>
    </row>
    <row r="67" spans="1:5" ht="18.75">
      <c r="A67" s="188" t="s">
        <v>412</v>
      </c>
      <c r="B67" s="189" t="s">
        <v>392</v>
      </c>
      <c r="C67" s="209">
        <v>1147</v>
      </c>
      <c r="D67" s="187"/>
      <c r="E67" s="187"/>
    </row>
    <row r="68" spans="1:5" ht="18.75">
      <c r="A68" s="188" t="s">
        <v>413</v>
      </c>
      <c r="B68" s="189" t="s">
        <v>393</v>
      </c>
      <c r="C68" s="187">
        <v>175</v>
      </c>
      <c r="D68" s="187"/>
      <c r="E68" s="187"/>
    </row>
    <row r="69" spans="1:5" ht="18.75">
      <c r="A69" s="188" t="s">
        <v>414</v>
      </c>
      <c r="B69" s="189" t="s">
        <v>394</v>
      </c>
      <c r="C69" s="187">
        <v>230</v>
      </c>
      <c r="D69" s="187"/>
      <c r="E69" s="187"/>
    </row>
    <row r="70" spans="1:5" ht="18.75">
      <c r="A70" s="188"/>
      <c r="B70" s="187"/>
      <c r="C70" s="187"/>
      <c r="D70" s="187"/>
      <c r="E70" s="187"/>
    </row>
    <row r="71" spans="1:5" ht="19.5" thickBot="1">
      <c r="A71" s="191"/>
      <c r="B71" s="191"/>
      <c r="C71" s="191"/>
      <c r="D71" s="191"/>
      <c r="E71" s="191"/>
    </row>
  </sheetData>
  <mergeCells count="20">
    <mergeCell ref="A3:D3"/>
    <mergeCell ref="A4:D4"/>
    <mergeCell ref="A5:D5"/>
    <mergeCell ref="A22:E22"/>
    <mergeCell ref="A23:E23"/>
    <mergeCell ref="A24:E24"/>
    <mergeCell ref="D25:E25"/>
    <mergeCell ref="A27:A29"/>
    <mergeCell ref="B27:B29"/>
    <mergeCell ref="C27:C29"/>
    <mergeCell ref="D27:D29"/>
    <mergeCell ref="E27:E29"/>
    <mergeCell ref="D46:E46"/>
    <mergeCell ref="A48:E48"/>
    <mergeCell ref="A49:E49"/>
    <mergeCell ref="A50:E50"/>
    <mergeCell ref="A53:A54"/>
    <mergeCell ref="B53:B54"/>
    <mergeCell ref="C53:D53"/>
    <mergeCell ref="E53:E54"/>
  </mergeCells>
  <printOptions horizontalCentered="1"/>
  <pageMargins left="1" right="0.25" top="1" bottom="1" header="0.5" footer="0.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E82"/>
  <sheetViews>
    <sheetView zoomScale="75" zoomScaleNormal="75" workbookViewId="0" topLeftCell="A18">
      <selection activeCell="A53" sqref="A53:E82"/>
    </sheetView>
  </sheetViews>
  <sheetFormatPr defaultColWidth="9.00390625" defaultRowHeight="15.75"/>
  <cols>
    <col min="1" max="1" width="5.125" style="2" customWidth="1"/>
    <col min="2" max="2" width="42.75390625" style="1" customWidth="1"/>
    <col min="3" max="3" width="14.625" style="2" customWidth="1"/>
    <col min="4" max="4" width="14.625" style="1" customWidth="1"/>
    <col min="5" max="16384" width="9.00390625" style="1" customWidth="1"/>
  </cols>
  <sheetData>
    <row r="1" ht="18.75">
      <c r="D1" s="4" t="s">
        <v>20</v>
      </c>
    </row>
    <row r="3" spans="1:4" ht="19.5">
      <c r="A3" s="306" t="str">
        <f>TP!A3</f>
        <v>KẾ HOẠCH NĂM 2010</v>
      </c>
      <c r="B3" s="306"/>
      <c r="C3" s="306"/>
      <c r="D3" s="306"/>
    </row>
    <row r="4" spans="1:4" ht="21.75">
      <c r="A4" s="307" t="s">
        <v>0</v>
      </c>
      <c r="B4" s="307"/>
      <c r="C4" s="307"/>
      <c r="D4" s="307"/>
    </row>
    <row r="5" spans="1:4" ht="18.75">
      <c r="A5" s="308" t="str">
        <f>TP!A5:D5</f>
        <v>(Ban hành kèm Quyết định số 67/2009/QĐ-UBND ngày 08/12/2009 của UBND tỉnh)</v>
      </c>
      <c r="B5" s="308"/>
      <c r="C5" s="308"/>
      <c r="D5" s="308"/>
    </row>
    <row r="6" spans="2:4" ht="18.75">
      <c r="B6" s="2"/>
      <c r="D6" s="2"/>
    </row>
    <row r="7" ht="19.5" thickBot="1"/>
    <row r="8" spans="1:4" s="3" customFormat="1" ht="18.75">
      <c r="A8" s="22" t="s">
        <v>2</v>
      </c>
      <c r="B8" s="23" t="s">
        <v>1</v>
      </c>
      <c r="C8" s="23" t="s">
        <v>13</v>
      </c>
      <c r="D8" s="24" t="s">
        <v>33</v>
      </c>
    </row>
    <row r="9" spans="1:4" s="3" customFormat="1" ht="18.75">
      <c r="A9" s="18" t="s">
        <v>3</v>
      </c>
      <c r="B9" s="20" t="s">
        <v>9</v>
      </c>
      <c r="C9" s="19"/>
      <c r="D9" s="21"/>
    </row>
    <row r="10" spans="1:4" ht="18.75">
      <c r="A10" s="13">
        <v>1</v>
      </c>
      <c r="B10" s="9" t="s">
        <v>4</v>
      </c>
      <c r="C10" s="10" t="str">
        <f>TTHANH!C10</f>
        <v>Tấn</v>
      </c>
      <c r="D10" s="11">
        <f>'[1]SL LUA'!$C$15</f>
        <v>140000</v>
      </c>
    </row>
    <row r="11" spans="1:4" ht="18.75" hidden="1">
      <c r="A11" s="13">
        <v>2</v>
      </c>
      <c r="B11" s="9" t="s">
        <v>5</v>
      </c>
      <c r="C11" s="10" t="str">
        <f>TTHANH!C11</f>
        <v>Tấn</v>
      </c>
      <c r="D11" s="12"/>
    </row>
    <row r="12" spans="1:4" ht="18.75" hidden="1">
      <c r="A12" s="13">
        <v>3</v>
      </c>
      <c r="B12" s="9" t="s">
        <v>31</v>
      </c>
      <c r="C12" s="10" t="str">
        <f>TTHANH!C12</f>
        <v>Ha</v>
      </c>
      <c r="D12" s="12"/>
    </row>
    <row r="13" spans="1:4" ht="18.75" hidden="1">
      <c r="A13" s="13">
        <v>4</v>
      </c>
      <c r="B13" s="9" t="s">
        <v>6</v>
      </c>
      <c r="C13" s="10" t="str">
        <f>TTHANH!C13</f>
        <v>Tấn</v>
      </c>
      <c r="D13" s="12"/>
    </row>
    <row r="14" spans="1:4" ht="18.75" hidden="1">
      <c r="A14" s="13">
        <v>5</v>
      </c>
      <c r="B14" s="9" t="s">
        <v>7</v>
      </c>
      <c r="C14" s="10" t="str">
        <f>TTHANH!C14</f>
        <v>Tấn</v>
      </c>
      <c r="D14" s="12"/>
    </row>
    <row r="15" spans="1:4" s="3" customFormat="1" ht="18.75">
      <c r="A15" s="5" t="s">
        <v>8</v>
      </c>
      <c r="B15" s="6" t="s">
        <v>10</v>
      </c>
      <c r="C15" s="10"/>
      <c r="D15" s="8"/>
    </row>
    <row r="16" spans="1:4" ht="18.75">
      <c r="A16" s="13">
        <v>1</v>
      </c>
      <c r="B16" s="9" t="s">
        <v>11</v>
      </c>
      <c r="C16" s="10" t="str">
        <f>TTHANH!C16</f>
        <v>%o</v>
      </c>
      <c r="D16" s="12">
        <v>0.25</v>
      </c>
    </row>
    <row r="17" spans="1:5" ht="18.75">
      <c r="A17" s="13">
        <v>2</v>
      </c>
      <c r="B17" s="9" t="s">
        <v>12</v>
      </c>
      <c r="C17" s="10" t="str">
        <f>TTHANH!C17</f>
        <v>Hộ</v>
      </c>
      <c r="D17" s="12">
        <v>230</v>
      </c>
      <c r="E17" s="1"/>
    </row>
    <row r="18" spans="1:4" ht="19.5" thickBot="1">
      <c r="A18" s="14"/>
      <c r="B18" s="15"/>
      <c r="C18" s="16"/>
      <c r="D18" s="17"/>
    </row>
    <row r="21" spans="1:5" ht="18.75">
      <c r="A21" s="174"/>
      <c r="B21" s="175"/>
      <c r="C21" s="175"/>
      <c r="D21" s="176" t="s">
        <v>20</v>
      </c>
      <c r="E21" s="175"/>
    </row>
    <row r="22" spans="1:5" ht="18.75">
      <c r="A22" s="329" t="s">
        <v>34</v>
      </c>
      <c r="B22" s="329"/>
      <c r="C22" s="329"/>
      <c r="D22" s="329"/>
      <c r="E22" s="329"/>
    </row>
    <row r="23" spans="1:5" ht="18.75">
      <c r="A23" s="310" t="s">
        <v>366</v>
      </c>
      <c r="B23" s="311"/>
      <c r="C23" s="311"/>
      <c r="D23" s="311"/>
      <c r="E23" s="311"/>
    </row>
    <row r="24" spans="1:5" ht="18.75">
      <c r="A24" s="312" t="s">
        <v>38</v>
      </c>
      <c r="B24" s="312"/>
      <c r="C24" s="312"/>
      <c r="D24" s="312"/>
      <c r="E24" s="312"/>
    </row>
    <row r="25" spans="1:5" ht="18.75">
      <c r="A25" s="178"/>
      <c r="B25" s="178"/>
      <c r="C25" s="178"/>
      <c r="D25" s="313" t="s">
        <v>367</v>
      </c>
      <c r="E25" s="313"/>
    </row>
    <row r="26" spans="1:5" ht="19.5" thickBot="1">
      <c r="A26" s="177"/>
      <c r="B26" s="179"/>
      <c r="C26" s="180"/>
      <c r="D26" s="181"/>
      <c r="E26" s="182"/>
    </row>
    <row r="27" spans="1:5" ht="18.75">
      <c r="A27" s="314" t="s">
        <v>326</v>
      </c>
      <c r="B27" s="317" t="s">
        <v>327</v>
      </c>
      <c r="C27" s="320" t="s">
        <v>328</v>
      </c>
      <c r="D27" s="323" t="s">
        <v>329</v>
      </c>
      <c r="E27" s="326" t="s">
        <v>330</v>
      </c>
    </row>
    <row r="28" spans="1:5" ht="18.75">
      <c r="A28" s="315"/>
      <c r="B28" s="318"/>
      <c r="C28" s="321"/>
      <c r="D28" s="324"/>
      <c r="E28" s="327"/>
    </row>
    <row r="29" spans="1:5" ht="19.5" thickBot="1">
      <c r="A29" s="316"/>
      <c r="B29" s="319"/>
      <c r="C29" s="322"/>
      <c r="D29" s="325"/>
      <c r="E29" s="328"/>
    </row>
    <row r="30" spans="1:5" ht="18.75">
      <c r="A30" s="159"/>
      <c r="B30" s="160" t="s">
        <v>331</v>
      </c>
      <c r="C30" s="161"/>
      <c r="D30" s="162"/>
      <c r="E30" s="192"/>
    </row>
    <row r="31" spans="1:5" ht="18.75">
      <c r="A31" s="163">
        <v>1</v>
      </c>
      <c r="B31" s="164" t="s">
        <v>439</v>
      </c>
      <c r="C31" s="165" t="s">
        <v>377</v>
      </c>
      <c r="D31" s="162">
        <v>2</v>
      </c>
      <c r="E31" s="198"/>
    </row>
    <row r="32" spans="1:5" ht="18.75">
      <c r="A32" s="163">
        <f>A31+1</f>
        <v>2</v>
      </c>
      <c r="B32" s="164" t="s">
        <v>440</v>
      </c>
      <c r="C32" s="165" t="s">
        <v>334</v>
      </c>
      <c r="D32" s="166">
        <v>2</v>
      </c>
      <c r="E32" s="198"/>
    </row>
    <row r="33" spans="1:5" ht="18.75">
      <c r="A33" s="163">
        <f>A32+1</f>
        <v>3</v>
      </c>
      <c r="B33" s="164" t="s">
        <v>441</v>
      </c>
      <c r="C33" s="165" t="s">
        <v>334</v>
      </c>
      <c r="D33" s="166">
        <v>4</v>
      </c>
      <c r="E33" s="198"/>
    </row>
    <row r="34" spans="1:5" ht="31.5">
      <c r="A34" s="163">
        <f>A33+1</f>
        <v>4</v>
      </c>
      <c r="B34" s="164" t="s">
        <v>442</v>
      </c>
      <c r="C34" s="165" t="s">
        <v>443</v>
      </c>
      <c r="D34" s="166">
        <v>1</v>
      </c>
      <c r="E34" s="198"/>
    </row>
    <row r="35" spans="1:5" ht="33.75">
      <c r="A35" s="163">
        <f>A34+1</f>
        <v>5</v>
      </c>
      <c r="B35" s="167" t="s">
        <v>444</v>
      </c>
      <c r="C35" s="225" t="s">
        <v>445</v>
      </c>
      <c r="D35" s="166">
        <v>7</v>
      </c>
      <c r="E35" s="198"/>
    </row>
    <row r="36" spans="1:5" ht="18.75">
      <c r="A36" s="163">
        <f>A35+1</f>
        <v>6</v>
      </c>
      <c r="B36" s="164" t="s">
        <v>373</v>
      </c>
      <c r="C36" s="165"/>
      <c r="D36" s="162"/>
      <c r="E36" s="198"/>
    </row>
    <row r="37" spans="1:5" ht="18.75">
      <c r="A37" s="163">
        <f>A36+1</f>
        <v>7</v>
      </c>
      <c r="B37" s="164" t="s">
        <v>374</v>
      </c>
      <c r="C37" s="165"/>
      <c r="D37" s="162"/>
      <c r="E37" s="198"/>
    </row>
    <row r="38" spans="1:5" ht="18.75">
      <c r="A38" s="163"/>
      <c r="B38" s="160" t="s">
        <v>348</v>
      </c>
      <c r="C38" s="165"/>
      <c r="D38" s="162"/>
      <c r="E38" s="198"/>
    </row>
    <row r="39" spans="1:5" ht="18.75">
      <c r="A39" s="163">
        <v>1</v>
      </c>
      <c r="B39" s="164" t="s">
        <v>446</v>
      </c>
      <c r="C39" s="172" t="s">
        <v>344</v>
      </c>
      <c r="D39" s="162">
        <v>0.5</v>
      </c>
      <c r="E39" s="226"/>
    </row>
    <row r="40" spans="1:5" ht="18.75">
      <c r="A40" s="163">
        <f>A39+1</f>
        <v>2</v>
      </c>
      <c r="B40" s="164" t="s">
        <v>447</v>
      </c>
      <c r="C40" s="172" t="s">
        <v>344</v>
      </c>
      <c r="D40" s="162">
        <v>3</v>
      </c>
      <c r="E40" s="224"/>
    </row>
    <row r="41" spans="1:5" ht="18.75">
      <c r="A41" s="163">
        <f>A40+1</f>
        <v>3</v>
      </c>
      <c r="B41" s="164" t="s">
        <v>448</v>
      </c>
      <c r="C41" s="172" t="s">
        <v>344</v>
      </c>
      <c r="D41" s="162">
        <v>2</v>
      </c>
      <c r="E41" s="224"/>
    </row>
    <row r="42" spans="1:5" ht="18.75">
      <c r="A42" s="163">
        <f>A41+1</f>
        <v>4</v>
      </c>
      <c r="B42" s="164" t="s">
        <v>449</v>
      </c>
      <c r="C42" s="172" t="s">
        <v>344</v>
      </c>
      <c r="D42" s="162">
        <v>3</v>
      </c>
      <c r="E42" s="192"/>
    </row>
    <row r="43" spans="1:5" ht="18.75">
      <c r="A43" s="163">
        <f>A42+1</f>
        <v>5</v>
      </c>
      <c r="B43" s="164" t="s">
        <v>450</v>
      </c>
      <c r="C43" s="172" t="s">
        <v>344</v>
      </c>
      <c r="D43" s="162">
        <v>1.5</v>
      </c>
      <c r="E43" s="192"/>
    </row>
    <row r="44" spans="1:5" ht="18.75">
      <c r="A44" s="163">
        <f>A43+1</f>
        <v>6</v>
      </c>
      <c r="B44" s="164" t="s">
        <v>451</v>
      </c>
      <c r="C44" s="172" t="s">
        <v>344</v>
      </c>
      <c r="D44" s="162">
        <v>3</v>
      </c>
      <c r="E44" s="192"/>
    </row>
    <row r="45" spans="1:5" ht="18.75">
      <c r="A45" s="163">
        <f>A44+1</f>
        <v>7</v>
      </c>
      <c r="B45" s="164" t="s">
        <v>452</v>
      </c>
      <c r="C45" s="172" t="s">
        <v>344</v>
      </c>
      <c r="D45" s="162">
        <v>1</v>
      </c>
      <c r="E45" s="192"/>
    </row>
    <row r="46" spans="1:5" ht="18.75">
      <c r="A46" s="163">
        <f>A45+1</f>
        <v>8</v>
      </c>
      <c r="B46" s="164" t="s">
        <v>453</v>
      </c>
      <c r="C46" s="172" t="s">
        <v>344</v>
      </c>
      <c r="D46" s="162">
        <v>1</v>
      </c>
      <c r="E46" s="192"/>
    </row>
    <row r="47" spans="1:5" ht="18.75">
      <c r="A47" s="163">
        <f>A46+1</f>
        <v>9</v>
      </c>
      <c r="B47" s="164" t="s">
        <v>454</v>
      </c>
      <c r="C47" s="172" t="s">
        <v>344</v>
      </c>
      <c r="D47" s="162">
        <v>0.6</v>
      </c>
      <c r="E47" s="192"/>
    </row>
    <row r="48" spans="1:5" ht="18.75">
      <c r="A48" s="163">
        <f>A47+1</f>
        <v>10</v>
      </c>
      <c r="B48" s="164" t="s">
        <v>433</v>
      </c>
      <c r="C48" s="172" t="s">
        <v>344</v>
      </c>
      <c r="D48" s="162">
        <v>0.5</v>
      </c>
      <c r="E48" s="192"/>
    </row>
    <row r="49" spans="1:5" ht="18.75">
      <c r="A49" s="163">
        <f>A48+1</f>
        <v>11</v>
      </c>
      <c r="B49" s="164" t="s">
        <v>455</v>
      </c>
      <c r="C49" s="165" t="s">
        <v>227</v>
      </c>
      <c r="D49" s="162">
        <v>30</v>
      </c>
      <c r="E49" s="192"/>
    </row>
    <row r="50" spans="1:5" ht="19.5" thickBot="1">
      <c r="A50" s="227">
        <f>A49+1</f>
        <v>12</v>
      </c>
      <c r="B50" s="228" t="s">
        <v>456</v>
      </c>
      <c r="C50" s="229" t="s">
        <v>457</v>
      </c>
      <c r="D50" s="230">
        <v>8</v>
      </c>
      <c r="E50" s="231"/>
    </row>
    <row r="53" spans="1:5" ht="18.75">
      <c r="A53" s="183"/>
      <c r="B53" s="183"/>
      <c r="C53" s="183"/>
      <c r="D53" s="309" t="s">
        <v>20</v>
      </c>
      <c r="E53" s="309"/>
    </row>
    <row r="54" spans="1:5" ht="18.75">
      <c r="A54" s="183"/>
      <c r="B54" s="183"/>
      <c r="C54" s="183"/>
      <c r="D54" s="183"/>
      <c r="E54" s="183"/>
    </row>
    <row r="55" spans="1:5" ht="18.75">
      <c r="A55" s="279" t="s">
        <v>34</v>
      </c>
      <c r="B55" s="279"/>
      <c r="C55" s="279"/>
      <c r="D55" s="279"/>
      <c r="E55" s="279"/>
    </row>
    <row r="56" spans="1:5" ht="18.75">
      <c r="A56" s="280" t="s">
        <v>385</v>
      </c>
      <c r="B56" s="280"/>
      <c r="C56" s="280"/>
      <c r="D56" s="280"/>
      <c r="E56" s="280"/>
    </row>
    <row r="57" spans="1:5" ht="18.75">
      <c r="A57" s="281" t="s">
        <v>38</v>
      </c>
      <c r="B57" s="281"/>
      <c r="C57" s="281"/>
      <c r="D57" s="281"/>
      <c r="E57" s="281"/>
    </row>
    <row r="58" spans="1:5" ht="18.75">
      <c r="A58" s="34"/>
      <c r="B58" s="35"/>
      <c r="C58" s="36"/>
      <c r="D58" s="32"/>
      <c r="E58" s="32"/>
    </row>
    <row r="59" spans="1:5" ht="19.5" thickBot="1">
      <c r="A59" s="37"/>
      <c r="B59" s="38"/>
      <c r="C59" s="39"/>
      <c r="D59" s="32"/>
      <c r="E59" s="40" t="s">
        <v>39</v>
      </c>
    </row>
    <row r="60" spans="1:5" ht="19.5" thickBot="1">
      <c r="A60" s="282" t="s">
        <v>2</v>
      </c>
      <c r="B60" s="284" t="s">
        <v>40</v>
      </c>
      <c r="C60" s="286" t="s">
        <v>33</v>
      </c>
      <c r="D60" s="287"/>
      <c r="E60" s="288" t="s">
        <v>330</v>
      </c>
    </row>
    <row r="61" spans="1:5" ht="29.25" thickBot="1">
      <c r="A61" s="283"/>
      <c r="B61" s="285"/>
      <c r="C61" s="42" t="s">
        <v>42</v>
      </c>
      <c r="D61" s="43" t="s">
        <v>43</v>
      </c>
      <c r="E61" s="289"/>
    </row>
    <row r="62" spans="1:5" ht="19.5" thickBot="1">
      <c r="A62" s="45">
        <v>1</v>
      </c>
      <c r="B62" s="46">
        <v>2</v>
      </c>
      <c r="C62" s="46">
        <v>3</v>
      </c>
      <c r="D62" s="46">
        <v>4</v>
      </c>
      <c r="E62" s="46">
        <v>5</v>
      </c>
    </row>
    <row r="63" spans="1:5" ht="18.75">
      <c r="A63" s="184"/>
      <c r="B63" s="185" t="s">
        <v>369</v>
      </c>
      <c r="C63" s="206">
        <f>C64+C67+C71+C74+C76</f>
        <v>4830</v>
      </c>
      <c r="D63" s="206">
        <f>D64+D67+D71+D74+D76</f>
        <v>3000</v>
      </c>
      <c r="E63" s="184"/>
    </row>
    <row r="64" spans="1:5" ht="18.75">
      <c r="A64" s="190">
        <v>1</v>
      </c>
      <c r="B64" s="207" t="s">
        <v>386</v>
      </c>
      <c r="C64" s="186">
        <f>C65+C66</f>
        <v>15</v>
      </c>
      <c r="D64" s="187"/>
      <c r="E64" s="187"/>
    </row>
    <row r="65" spans="1:5" ht="18.75">
      <c r="A65" s="188" t="s">
        <v>47</v>
      </c>
      <c r="B65" s="189" t="s">
        <v>60</v>
      </c>
      <c r="C65" s="187">
        <v>10</v>
      </c>
      <c r="D65" s="187"/>
      <c r="E65" s="187"/>
    </row>
    <row r="66" spans="1:5" ht="18.75">
      <c r="A66" s="188" t="s">
        <v>54</v>
      </c>
      <c r="B66" s="189" t="s">
        <v>85</v>
      </c>
      <c r="C66" s="187">
        <v>5</v>
      </c>
      <c r="D66" s="187"/>
      <c r="E66" s="187"/>
    </row>
    <row r="67" spans="1:5" ht="34.5">
      <c r="A67" s="190">
        <v>2</v>
      </c>
      <c r="B67" s="207" t="s">
        <v>387</v>
      </c>
      <c r="C67" s="208">
        <f>C68+C69+C70</f>
        <v>1000</v>
      </c>
      <c r="D67" s="208">
        <f>D68+D69+D70</f>
        <v>1000</v>
      </c>
      <c r="E67" s="187"/>
    </row>
    <row r="68" spans="1:5" ht="18.75">
      <c r="A68" s="188" t="s">
        <v>87</v>
      </c>
      <c r="B68" s="100" t="s">
        <v>458</v>
      </c>
      <c r="C68" s="87">
        <v>350</v>
      </c>
      <c r="D68" s="87">
        <v>350</v>
      </c>
      <c r="E68" s="187"/>
    </row>
    <row r="69" spans="1:5" ht="18.75">
      <c r="A69" s="188" t="s">
        <v>90</v>
      </c>
      <c r="B69" s="100" t="s">
        <v>164</v>
      </c>
      <c r="C69" s="87">
        <v>300</v>
      </c>
      <c r="D69" s="87">
        <v>300</v>
      </c>
      <c r="E69" s="187"/>
    </row>
    <row r="70" spans="1:5" ht="18.75">
      <c r="A70" s="188" t="s">
        <v>92</v>
      </c>
      <c r="B70" s="100" t="s">
        <v>459</v>
      </c>
      <c r="C70" s="87">
        <v>350</v>
      </c>
      <c r="D70" s="87">
        <v>350</v>
      </c>
      <c r="E70" s="187"/>
    </row>
    <row r="71" spans="1:5" ht="18.75">
      <c r="A71" s="190">
        <v>3</v>
      </c>
      <c r="B71" s="232" t="s">
        <v>460</v>
      </c>
      <c r="C71" s="233">
        <f>C72</f>
        <v>1000</v>
      </c>
      <c r="D71" s="87"/>
      <c r="E71" s="187"/>
    </row>
    <row r="72" spans="1:5" ht="18.75">
      <c r="A72" s="188" t="s">
        <v>101</v>
      </c>
      <c r="B72" s="100" t="s">
        <v>461</v>
      </c>
      <c r="C72" s="87">
        <f>C73</f>
        <v>1000</v>
      </c>
      <c r="D72" s="87"/>
      <c r="E72" s="187"/>
    </row>
    <row r="73" spans="1:5" ht="18.75">
      <c r="A73" s="188"/>
      <c r="B73" s="100" t="s">
        <v>462</v>
      </c>
      <c r="C73" s="87">
        <v>1000</v>
      </c>
      <c r="D73" s="87"/>
      <c r="E73" s="187"/>
    </row>
    <row r="74" spans="1:5" ht="18.75">
      <c r="A74" s="190">
        <v>4</v>
      </c>
      <c r="B74" s="207" t="s">
        <v>370</v>
      </c>
      <c r="C74" s="186">
        <f>C75</f>
        <v>2</v>
      </c>
      <c r="D74" s="187"/>
      <c r="E74" s="187"/>
    </row>
    <row r="75" spans="1:5" ht="18.75">
      <c r="A75" s="188"/>
      <c r="B75" s="189" t="s">
        <v>85</v>
      </c>
      <c r="C75" s="187">
        <v>2</v>
      </c>
      <c r="D75" s="187"/>
      <c r="E75" s="187"/>
    </row>
    <row r="76" spans="1:5" ht="18.75">
      <c r="A76" s="190">
        <v>5</v>
      </c>
      <c r="B76" s="207" t="s">
        <v>285</v>
      </c>
      <c r="C76" s="208">
        <f>C77+C78+C79+C80</f>
        <v>2813</v>
      </c>
      <c r="D76" s="208">
        <f>D77+D78+D79+D80</f>
        <v>2000</v>
      </c>
      <c r="E76" s="187"/>
    </row>
    <row r="77" spans="1:5" ht="18.75">
      <c r="A77" s="188" t="s">
        <v>411</v>
      </c>
      <c r="B77" s="189" t="s">
        <v>391</v>
      </c>
      <c r="C77" s="209">
        <v>2000</v>
      </c>
      <c r="D77" s="209">
        <v>2000</v>
      </c>
      <c r="E77" s="187"/>
    </row>
    <row r="78" spans="1:5" ht="18.75">
      <c r="A78" s="188" t="s">
        <v>412</v>
      </c>
      <c r="B78" s="189" t="s">
        <v>392</v>
      </c>
      <c r="C78" s="209">
        <v>604</v>
      </c>
      <c r="D78" s="187"/>
      <c r="E78" s="187"/>
    </row>
    <row r="79" spans="1:5" ht="18.75">
      <c r="A79" s="188" t="s">
        <v>413</v>
      </c>
      <c r="B79" s="189" t="s">
        <v>393</v>
      </c>
      <c r="C79" s="187">
        <v>88</v>
      </c>
      <c r="D79" s="187"/>
      <c r="E79" s="187"/>
    </row>
    <row r="80" spans="1:5" ht="18.75">
      <c r="A80" s="188" t="s">
        <v>414</v>
      </c>
      <c r="B80" s="189" t="s">
        <v>394</v>
      </c>
      <c r="C80" s="187">
        <v>121</v>
      </c>
      <c r="D80" s="187"/>
      <c r="E80" s="187"/>
    </row>
    <row r="81" spans="1:5" ht="18.75">
      <c r="A81" s="188"/>
      <c r="B81" s="187"/>
      <c r="C81" s="187"/>
      <c r="D81" s="187"/>
      <c r="E81" s="187"/>
    </row>
    <row r="82" spans="1:5" ht="19.5" thickBot="1">
      <c r="A82" s="191"/>
      <c r="B82" s="191"/>
      <c r="C82" s="191"/>
      <c r="D82" s="191"/>
      <c r="E82" s="191"/>
    </row>
  </sheetData>
  <mergeCells count="20">
    <mergeCell ref="A3:D3"/>
    <mergeCell ref="A4:D4"/>
    <mergeCell ref="A5:D5"/>
    <mergeCell ref="A22:E22"/>
    <mergeCell ref="A23:E23"/>
    <mergeCell ref="A24:E24"/>
    <mergeCell ref="D25:E25"/>
    <mergeCell ref="A27:A29"/>
    <mergeCell ref="B27:B29"/>
    <mergeCell ref="C27:C29"/>
    <mergeCell ref="D27:D29"/>
    <mergeCell ref="E27:E29"/>
    <mergeCell ref="D53:E53"/>
    <mergeCell ref="A55:E55"/>
    <mergeCell ref="A56:E56"/>
    <mergeCell ref="A57:E57"/>
    <mergeCell ref="A60:A61"/>
    <mergeCell ref="B60:B61"/>
    <mergeCell ref="C60:D60"/>
    <mergeCell ref="E60:E61"/>
  </mergeCells>
  <printOptions horizontalCentered="1"/>
  <pageMargins left="1" right="0.2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66"/>
  <sheetViews>
    <sheetView zoomScale="75" zoomScaleNormal="75" workbookViewId="0" topLeftCell="A45">
      <selection activeCell="A45" sqref="A45:E66"/>
    </sheetView>
  </sheetViews>
  <sheetFormatPr defaultColWidth="9.00390625" defaultRowHeight="15.75"/>
  <cols>
    <col min="1" max="1" width="5.625" style="2" customWidth="1"/>
    <col min="2" max="2" width="46.50390625" style="1" customWidth="1"/>
    <col min="3" max="3" width="14.50390625" style="2" customWidth="1"/>
    <col min="4" max="4" width="14.50390625" style="1" customWidth="1"/>
    <col min="5" max="16384" width="9.00390625" style="1" customWidth="1"/>
  </cols>
  <sheetData>
    <row r="1" ht="18.75">
      <c r="D1" s="4" t="s">
        <v>19</v>
      </c>
    </row>
    <row r="3" spans="1:4" ht="19.5">
      <c r="A3" s="306" t="str">
        <f>TP!A3</f>
        <v>KẾ HOẠCH NĂM 2010</v>
      </c>
      <c r="B3" s="306"/>
      <c r="C3" s="306"/>
      <c r="D3" s="306"/>
    </row>
    <row r="4" spans="1:4" ht="21.75">
      <c r="A4" s="307" t="s">
        <v>0</v>
      </c>
      <c r="B4" s="307"/>
      <c r="C4" s="307"/>
      <c r="D4" s="307"/>
    </row>
    <row r="5" spans="1:4" ht="18.75">
      <c r="A5" s="308" t="str">
        <f>TP!A5:D5</f>
        <v>(Ban hành kèm Quyết định số 67/2009/QĐ-UBND ngày 08/12/2009 của UBND tỉnh)</v>
      </c>
      <c r="B5" s="308"/>
      <c r="C5" s="308"/>
      <c r="D5" s="308"/>
    </row>
    <row r="6" spans="2:4" ht="18.75">
      <c r="B6" s="2"/>
      <c r="D6" s="2"/>
    </row>
    <row r="7" ht="19.5" thickBot="1"/>
    <row r="8" spans="1:4" s="3" customFormat="1" ht="18.75">
      <c r="A8" s="22" t="s">
        <v>2</v>
      </c>
      <c r="B8" s="23" t="s">
        <v>1</v>
      </c>
      <c r="C8" s="23" t="s">
        <v>13</v>
      </c>
      <c r="D8" s="24" t="s">
        <v>33</v>
      </c>
    </row>
    <row r="9" spans="1:4" s="3" customFormat="1" ht="18.75">
      <c r="A9" s="18" t="s">
        <v>3</v>
      </c>
      <c r="B9" s="20" t="s">
        <v>9</v>
      </c>
      <c r="C9" s="19"/>
      <c r="D9" s="21"/>
    </row>
    <row r="10" spans="1:4" ht="18.75">
      <c r="A10" s="13">
        <v>1</v>
      </c>
      <c r="B10" s="9" t="s">
        <v>4</v>
      </c>
      <c r="C10" s="10" t="str">
        <f>MH!C10</f>
        <v>Tấn</v>
      </c>
      <c r="D10" s="11">
        <f>'[1]SL LUA'!$C$14</f>
        <v>250000</v>
      </c>
    </row>
    <row r="11" spans="1:4" ht="18.75" hidden="1">
      <c r="A11" s="13">
        <v>2</v>
      </c>
      <c r="B11" s="9" t="s">
        <v>5</v>
      </c>
      <c r="C11" s="10" t="str">
        <f>MH!C11</f>
        <v>Tấn</v>
      </c>
      <c r="D11" s="12"/>
    </row>
    <row r="12" spans="1:4" ht="18.75" hidden="1">
      <c r="A12" s="13">
        <v>3</v>
      </c>
      <c r="B12" s="9" t="s">
        <v>31</v>
      </c>
      <c r="C12" s="10" t="str">
        <f>MH!C12</f>
        <v>Ha</v>
      </c>
      <c r="D12" s="12"/>
    </row>
    <row r="13" spans="1:4" ht="18.75" hidden="1">
      <c r="A13" s="13">
        <v>4</v>
      </c>
      <c r="B13" s="9" t="s">
        <v>6</v>
      </c>
      <c r="C13" s="10" t="str">
        <f>MH!C13</f>
        <v>Tấn</v>
      </c>
      <c r="D13" s="12"/>
    </row>
    <row r="14" spans="1:4" ht="18.75" hidden="1">
      <c r="A14" s="13">
        <v>5</v>
      </c>
      <c r="B14" s="9" t="s">
        <v>7</v>
      </c>
      <c r="C14" s="10" t="str">
        <f>MH!C14</f>
        <v>Tấn</v>
      </c>
      <c r="D14" s="12"/>
    </row>
    <row r="15" spans="1:4" s="3" customFormat="1" ht="18.75">
      <c r="A15" s="5" t="s">
        <v>8</v>
      </c>
      <c r="B15" s="6" t="s">
        <v>10</v>
      </c>
      <c r="C15" s="10"/>
      <c r="D15" s="8"/>
    </row>
    <row r="16" spans="1:4" ht="18.75">
      <c r="A16" s="13">
        <v>1</v>
      </c>
      <c r="B16" s="9" t="s">
        <v>11</v>
      </c>
      <c r="C16" s="10" t="str">
        <f>MH!C16</f>
        <v>%o</v>
      </c>
      <c r="D16" s="12">
        <v>0.25</v>
      </c>
    </row>
    <row r="17" spans="1:5" ht="18.75">
      <c r="A17" s="13">
        <v>2</v>
      </c>
      <c r="B17" s="9" t="s">
        <v>12</v>
      </c>
      <c r="C17" s="10" t="str">
        <f>MH!C17</f>
        <v>Hộ</v>
      </c>
      <c r="D17" s="12">
        <v>250</v>
      </c>
      <c r="E17" s="1"/>
    </row>
    <row r="18" spans="1:4" ht="19.5" thickBot="1">
      <c r="A18" s="14"/>
      <c r="B18" s="15"/>
      <c r="C18" s="16"/>
      <c r="D18" s="17"/>
    </row>
    <row r="21" spans="1:5" ht="18.75">
      <c r="A21" s="174"/>
      <c r="B21" s="175"/>
      <c r="C21" s="175"/>
      <c r="D21" s="176" t="s">
        <v>19</v>
      </c>
      <c r="E21" s="175"/>
    </row>
    <row r="22" spans="1:5" ht="18.75">
      <c r="A22" s="329" t="s">
        <v>34</v>
      </c>
      <c r="B22" s="329"/>
      <c r="C22" s="329"/>
      <c r="D22" s="329"/>
      <c r="E22" s="329"/>
    </row>
    <row r="23" spans="1:5" ht="18.75">
      <c r="A23" s="310" t="s">
        <v>366</v>
      </c>
      <c r="B23" s="311"/>
      <c r="C23" s="311"/>
      <c r="D23" s="311"/>
      <c r="E23" s="311"/>
    </row>
    <row r="24" spans="1:5" ht="18.75">
      <c r="A24" s="312" t="s">
        <v>38</v>
      </c>
      <c r="B24" s="312"/>
      <c r="C24" s="312"/>
      <c r="D24" s="312"/>
      <c r="E24" s="312"/>
    </row>
    <row r="25" spans="1:5" ht="18.75">
      <c r="A25" s="178"/>
      <c r="B25" s="178"/>
      <c r="C25" s="178"/>
      <c r="D25" s="313" t="s">
        <v>367</v>
      </c>
      <c r="E25" s="313"/>
    </row>
    <row r="26" spans="1:5" ht="19.5" thickBot="1">
      <c r="A26" s="177"/>
      <c r="B26" s="179"/>
      <c r="C26" s="180"/>
      <c r="D26" s="181"/>
      <c r="E26" s="182"/>
    </row>
    <row r="27" spans="1:5" ht="18.75">
      <c r="A27" s="314" t="s">
        <v>326</v>
      </c>
      <c r="B27" s="317" t="s">
        <v>327</v>
      </c>
      <c r="C27" s="320" t="s">
        <v>328</v>
      </c>
      <c r="D27" s="323" t="s">
        <v>329</v>
      </c>
      <c r="E27" s="326" t="s">
        <v>330</v>
      </c>
    </row>
    <row r="28" spans="1:5" ht="18.75">
      <c r="A28" s="315"/>
      <c r="B28" s="318"/>
      <c r="C28" s="321"/>
      <c r="D28" s="324"/>
      <c r="E28" s="327"/>
    </row>
    <row r="29" spans="1:5" ht="19.5" thickBot="1">
      <c r="A29" s="316"/>
      <c r="B29" s="319"/>
      <c r="C29" s="322"/>
      <c r="D29" s="325"/>
      <c r="E29" s="328"/>
    </row>
    <row r="30" spans="1:5" ht="18.75">
      <c r="A30" s="159"/>
      <c r="B30" s="160" t="s">
        <v>331</v>
      </c>
      <c r="C30" s="161"/>
      <c r="D30" s="162"/>
      <c r="E30" s="192"/>
    </row>
    <row r="31" spans="1:5" ht="18.75">
      <c r="A31" s="163">
        <v>1</v>
      </c>
      <c r="B31" s="164" t="s">
        <v>428</v>
      </c>
      <c r="C31" s="172" t="s">
        <v>429</v>
      </c>
      <c r="D31" s="162">
        <v>8</v>
      </c>
      <c r="E31" s="192"/>
    </row>
    <row r="32" spans="1:5" ht="18.75">
      <c r="A32" s="163">
        <f>1+A31</f>
        <v>2</v>
      </c>
      <c r="B32" s="164" t="s">
        <v>430</v>
      </c>
      <c r="C32" s="165" t="s">
        <v>334</v>
      </c>
      <c r="D32" s="166">
        <v>7</v>
      </c>
      <c r="E32" s="192"/>
    </row>
    <row r="33" spans="1:5" ht="18.75">
      <c r="A33" s="163">
        <f>1+A32</f>
        <v>3</v>
      </c>
      <c r="B33" s="164" t="s">
        <v>374</v>
      </c>
      <c r="C33" s="161"/>
      <c r="D33" s="162"/>
      <c r="E33" s="192"/>
    </row>
    <row r="34" spans="1:5" ht="18.75">
      <c r="A34" s="163">
        <f>1+A33</f>
        <v>4</v>
      </c>
      <c r="B34" s="164" t="s">
        <v>373</v>
      </c>
      <c r="C34" s="195"/>
      <c r="D34" s="196"/>
      <c r="E34" s="198"/>
    </row>
    <row r="35" spans="1:5" ht="18.75">
      <c r="A35" s="194"/>
      <c r="B35" s="160" t="s">
        <v>375</v>
      </c>
      <c r="C35" s="195"/>
      <c r="D35" s="196"/>
      <c r="E35" s="197"/>
    </row>
    <row r="36" spans="1:5" ht="18.75">
      <c r="A36" s="163">
        <v>1</v>
      </c>
      <c r="B36" s="164" t="s">
        <v>431</v>
      </c>
      <c r="C36" s="165" t="s">
        <v>377</v>
      </c>
      <c r="D36" s="162">
        <v>2</v>
      </c>
      <c r="E36" s="198"/>
    </row>
    <row r="37" spans="1:5" ht="18.75">
      <c r="A37" s="163">
        <f>1+A36</f>
        <v>2</v>
      </c>
      <c r="B37" s="164" t="s">
        <v>432</v>
      </c>
      <c r="C37" s="172" t="s">
        <v>344</v>
      </c>
      <c r="D37" s="162">
        <v>1.5</v>
      </c>
      <c r="E37" s="224"/>
    </row>
    <row r="38" spans="1:5" ht="18.75">
      <c r="A38" s="163">
        <f>1+A37</f>
        <v>3</v>
      </c>
      <c r="B38" s="164" t="s">
        <v>433</v>
      </c>
      <c r="C38" s="172" t="s">
        <v>344</v>
      </c>
      <c r="D38" s="162">
        <v>0.5</v>
      </c>
      <c r="E38" s="192"/>
    </row>
    <row r="39" spans="1:5" ht="18.75">
      <c r="A39" s="163">
        <f>1+A38</f>
        <v>4</v>
      </c>
      <c r="B39" s="164" t="s">
        <v>434</v>
      </c>
      <c r="C39" s="172" t="s">
        <v>344</v>
      </c>
      <c r="D39" s="162">
        <v>1.5</v>
      </c>
      <c r="E39" s="192"/>
    </row>
    <row r="40" spans="1:5" ht="18.75">
      <c r="A40" s="163">
        <f>1+A39</f>
        <v>5</v>
      </c>
      <c r="B40" s="164" t="s">
        <v>435</v>
      </c>
      <c r="C40" s="172" t="s">
        <v>344</v>
      </c>
      <c r="D40" s="162">
        <v>1.5</v>
      </c>
      <c r="E40" s="192"/>
    </row>
    <row r="41" spans="1:5" ht="18.75">
      <c r="A41" s="199"/>
      <c r="B41" s="200" t="s">
        <v>383</v>
      </c>
      <c r="C41" s="165"/>
      <c r="D41" s="162"/>
      <c r="E41" s="201"/>
    </row>
    <row r="42" spans="1:5" ht="19.5" thickBot="1">
      <c r="A42" s="202"/>
      <c r="B42" s="216"/>
      <c r="C42" s="217"/>
      <c r="D42" s="218"/>
      <c r="E42" s="219"/>
    </row>
    <row r="45" spans="1:5" ht="18.75">
      <c r="A45" s="183"/>
      <c r="B45" s="183"/>
      <c r="C45" s="183"/>
      <c r="D45" s="309" t="s">
        <v>19</v>
      </c>
      <c r="E45" s="309"/>
    </row>
    <row r="46" spans="1:5" ht="18.75">
      <c r="A46" s="183"/>
      <c r="B46" s="183"/>
      <c r="C46" s="183"/>
      <c r="D46" s="183"/>
      <c r="E46" s="183"/>
    </row>
    <row r="47" spans="1:5" ht="18.75">
      <c r="A47" s="279" t="s">
        <v>34</v>
      </c>
      <c r="B47" s="279"/>
      <c r="C47" s="279"/>
      <c r="D47" s="279"/>
      <c r="E47" s="279"/>
    </row>
    <row r="48" spans="1:5" ht="18.75">
      <c r="A48" s="280" t="s">
        <v>368</v>
      </c>
      <c r="B48" s="280"/>
      <c r="C48" s="280"/>
      <c r="D48" s="280"/>
      <c r="E48" s="280"/>
    </row>
    <row r="49" spans="1:5" ht="18.75">
      <c r="A49" s="281" t="s">
        <v>38</v>
      </c>
      <c r="B49" s="281"/>
      <c r="C49" s="281"/>
      <c r="D49" s="281"/>
      <c r="E49" s="281"/>
    </row>
    <row r="50" spans="1:5" ht="18.75">
      <c r="A50" s="34"/>
      <c r="B50" s="35"/>
      <c r="C50" s="36"/>
      <c r="D50" s="32"/>
      <c r="E50" s="32"/>
    </row>
    <row r="51" spans="1:5" ht="19.5" thickBot="1">
      <c r="A51" s="37"/>
      <c r="B51" s="38"/>
      <c r="C51" s="39"/>
      <c r="D51" s="32"/>
      <c r="E51" s="40" t="s">
        <v>39</v>
      </c>
    </row>
    <row r="52" spans="1:5" ht="19.5" thickBot="1">
      <c r="A52" s="282" t="s">
        <v>2</v>
      </c>
      <c r="B52" s="284" t="s">
        <v>40</v>
      </c>
      <c r="C52" s="286" t="s">
        <v>33</v>
      </c>
      <c r="D52" s="287"/>
      <c r="E52" s="288" t="s">
        <v>330</v>
      </c>
    </row>
    <row r="53" spans="1:5" ht="29.25" thickBot="1">
      <c r="A53" s="283"/>
      <c r="B53" s="285"/>
      <c r="C53" s="42" t="s">
        <v>42</v>
      </c>
      <c r="D53" s="43" t="s">
        <v>43</v>
      </c>
      <c r="E53" s="289"/>
    </row>
    <row r="54" spans="1:5" ht="19.5" thickBot="1">
      <c r="A54" s="45">
        <v>1</v>
      </c>
      <c r="B54" s="46">
        <v>2</v>
      </c>
      <c r="C54" s="46">
        <v>3</v>
      </c>
      <c r="D54" s="46">
        <v>4</v>
      </c>
      <c r="E54" s="46">
        <v>5</v>
      </c>
    </row>
    <row r="55" spans="1:5" ht="18.75">
      <c r="A55" s="184"/>
      <c r="B55" s="185" t="s">
        <v>369</v>
      </c>
      <c r="C55" s="206">
        <f>C56+C59+C63</f>
        <v>769</v>
      </c>
      <c r="D55" s="206">
        <f>D56+D59+D63</f>
        <v>750</v>
      </c>
      <c r="E55" s="184"/>
    </row>
    <row r="56" spans="1:5" ht="18.75">
      <c r="A56" s="190">
        <v>1</v>
      </c>
      <c r="B56" s="207" t="s">
        <v>386</v>
      </c>
      <c r="C56" s="186">
        <f>C57+C58</f>
        <v>17</v>
      </c>
      <c r="D56" s="187"/>
      <c r="E56" s="187"/>
    </row>
    <row r="57" spans="1:5" ht="18.75">
      <c r="A57" s="188" t="s">
        <v>47</v>
      </c>
      <c r="B57" s="189" t="s">
        <v>60</v>
      </c>
      <c r="C57" s="187">
        <v>11</v>
      </c>
      <c r="D57" s="187"/>
      <c r="E57" s="187"/>
    </row>
    <row r="58" spans="1:5" ht="18.75">
      <c r="A58" s="188" t="s">
        <v>54</v>
      </c>
      <c r="B58" s="189" t="s">
        <v>85</v>
      </c>
      <c r="C58" s="187">
        <v>6</v>
      </c>
      <c r="D58" s="187"/>
      <c r="E58" s="187"/>
    </row>
    <row r="59" spans="1:5" ht="34.5">
      <c r="A59" s="190">
        <v>2</v>
      </c>
      <c r="B59" s="207" t="s">
        <v>387</v>
      </c>
      <c r="C59" s="208">
        <f>C60+C61+C62</f>
        <v>750</v>
      </c>
      <c r="D59" s="208">
        <f>D60+D61+D62</f>
        <v>750</v>
      </c>
      <c r="E59" s="187"/>
    </row>
    <row r="60" spans="1:5" ht="18.75">
      <c r="A60" s="188" t="s">
        <v>87</v>
      </c>
      <c r="B60" s="100" t="s">
        <v>436</v>
      </c>
      <c r="C60" s="87">
        <v>250</v>
      </c>
      <c r="D60" s="87">
        <v>250</v>
      </c>
      <c r="E60" s="187"/>
    </row>
    <row r="61" spans="1:5" ht="18.75">
      <c r="A61" s="188" t="s">
        <v>90</v>
      </c>
      <c r="B61" s="100" t="s">
        <v>437</v>
      </c>
      <c r="C61" s="87">
        <v>250</v>
      </c>
      <c r="D61" s="87">
        <v>250</v>
      </c>
      <c r="E61" s="187"/>
    </row>
    <row r="62" spans="1:5" ht="18.75">
      <c r="A62" s="188" t="s">
        <v>92</v>
      </c>
      <c r="B62" s="100" t="s">
        <v>438</v>
      </c>
      <c r="C62" s="87">
        <v>250</v>
      </c>
      <c r="D62" s="87">
        <v>250</v>
      </c>
      <c r="E62" s="187"/>
    </row>
    <row r="63" spans="1:5" ht="18.75">
      <c r="A63" s="190">
        <v>3</v>
      </c>
      <c r="B63" s="207" t="s">
        <v>370</v>
      </c>
      <c r="C63" s="186">
        <f>C64</f>
        <v>2</v>
      </c>
      <c r="D63" s="187"/>
      <c r="E63" s="187"/>
    </row>
    <row r="64" spans="1:5" ht="18.75">
      <c r="A64" s="188"/>
      <c r="B64" s="189" t="s">
        <v>85</v>
      </c>
      <c r="C64" s="187">
        <v>2</v>
      </c>
      <c r="D64" s="187"/>
      <c r="E64" s="187"/>
    </row>
    <row r="65" spans="1:5" ht="18.75">
      <c r="A65" s="188"/>
      <c r="B65" s="187"/>
      <c r="C65" s="187"/>
      <c r="D65" s="187"/>
      <c r="E65" s="187"/>
    </row>
    <row r="66" spans="1:5" ht="19.5" thickBot="1">
      <c r="A66" s="191"/>
      <c r="B66" s="191"/>
      <c r="C66" s="191"/>
      <c r="D66" s="191"/>
      <c r="E66" s="191"/>
    </row>
  </sheetData>
  <mergeCells count="20">
    <mergeCell ref="A3:D3"/>
    <mergeCell ref="A4:D4"/>
    <mergeCell ref="A5:D5"/>
    <mergeCell ref="A22:E22"/>
    <mergeCell ref="A23:E23"/>
    <mergeCell ref="A24:E24"/>
    <mergeCell ref="D25:E25"/>
    <mergeCell ref="A27:A29"/>
    <mergeCell ref="B27:B29"/>
    <mergeCell ref="C27:C29"/>
    <mergeCell ref="D27:D29"/>
    <mergeCell ref="E27:E29"/>
    <mergeCell ref="D45:E45"/>
    <mergeCell ref="A47:E47"/>
    <mergeCell ref="A48:E48"/>
    <mergeCell ref="A49:E49"/>
    <mergeCell ref="A52:A53"/>
    <mergeCell ref="B52:B53"/>
    <mergeCell ref="C52:D52"/>
    <mergeCell ref="E52:E53"/>
  </mergeCells>
  <printOptions horizontalCentered="1"/>
  <pageMargins left="1" right="0.2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E74"/>
  <sheetViews>
    <sheetView zoomScale="75" zoomScaleNormal="75" workbookViewId="0" topLeftCell="A59">
      <selection activeCell="A45" sqref="A45:E74"/>
    </sheetView>
  </sheetViews>
  <sheetFormatPr defaultColWidth="9.00390625" defaultRowHeight="15.75"/>
  <cols>
    <col min="1" max="1" width="4.50390625" style="2" bestFit="1" customWidth="1"/>
    <col min="2" max="2" width="47.125" style="1" customWidth="1"/>
    <col min="3" max="3" width="13.625" style="2" customWidth="1"/>
    <col min="4" max="4" width="13.625" style="1" customWidth="1"/>
    <col min="5" max="16384" width="9.00390625" style="1" customWidth="1"/>
  </cols>
  <sheetData>
    <row r="1" ht="18.75">
      <c r="D1" s="4" t="s">
        <v>21</v>
      </c>
    </row>
    <row r="3" spans="1:4" ht="19.5">
      <c r="A3" s="306" t="str">
        <f>TP!A3</f>
        <v>KẾ HOẠCH NĂM 2010</v>
      </c>
      <c r="B3" s="306"/>
      <c r="C3" s="306"/>
      <c r="D3" s="306"/>
    </row>
    <row r="4" spans="1:4" ht="21.75">
      <c r="A4" s="307" t="s">
        <v>0</v>
      </c>
      <c r="B4" s="307"/>
      <c r="C4" s="307"/>
      <c r="D4" s="307"/>
    </row>
    <row r="5" spans="1:4" ht="18.75">
      <c r="A5" s="308" t="str">
        <f>TP!A5:D5</f>
        <v>(Ban hành kèm Quyết định số 67/2009/QĐ-UBND ngày 08/12/2009 của UBND tỉnh)</v>
      </c>
      <c r="B5" s="308"/>
      <c r="C5" s="308"/>
      <c r="D5" s="308"/>
    </row>
    <row r="6" spans="2:4" ht="18.75">
      <c r="B6" s="2"/>
      <c r="D6" s="2"/>
    </row>
    <row r="7" ht="19.5" thickBot="1"/>
    <row r="8" spans="1:4" s="3" customFormat="1" ht="18.75">
      <c r="A8" s="22" t="s">
        <v>2</v>
      </c>
      <c r="B8" s="23" t="s">
        <v>1</v>
      </c>
      <c r="C8" s="23" t="s">
        <v>13</v>
      </c>
      <c r="D8" s="24" t="s">
        <v>33</v>
      </c>
    </row>
    <row r="9" spans="1:4" s="3" customFormat="1" ht="18.75">
      <c r="A9" s="18" t="s">
        <v>3</v>
      </c>
      <c r="B9" s="20" t="s">
        <v>9</v>
      </c>
      <c r="C9" s="19"/>
      <c r="D9" s="21"/>
    </row>
    <row r="10" spans="1:4" ht="18.75">
      <c r="A10" s="13">
        <v>1</v>
      </c>
      <c r="B10" s="9" t="s">
        <v>4</v>
      </c>
      <c r="C10" s="10" t="str">
        <f>THOA!C10</f>
        <v>Tấn</v>
      </c>
      <c r="D10" s="26">
        <f>'[1]SL LUA'!$C$16</f>
        <v>187000</v>
      </c>
    </row>
    <row r="11" spans="1:4" ht="18.75">
      <c r="A11" s="13">
        <v>2</v>
      </c>
      <c r="B11" s="9" t="s">
        <v>5</v>
      </c>
      <c r="C11" s="10" t="str">
        <f>THOA!C11</f>
        <v>Tấn</v>
      </c>
      <c r="D11" s="26">
        <f>'[1]CAY CN'!$C$11</f>
        <v>60000</v>
      </c>
    </row>
    <row r="12" spans="1:4" ht="18.75">
      <c r="A12" s="13">
        <v>3</v>
      </c>
      <c r="B12" s="9" t="s">
        <v>6</v>
      </c>
      <c r="C12" s="10" t="str">
        <f>THOA!C13</f>
        <v>Tấn</v>
      </c>
      <c r="D12" s="27">
        <f>'[1]CAY CN'!$C$15</f>
        <v>300</v>
      </c>
    </row>
    <row r="13" spans="1:4" ht="18.75" hidden="1">
      <c r="A13" s="13">
        <v>5</v>
      </c>
      <c r="B13" s="9" t="s">
        <v>7</v>
      </c>
      <c r="C13" s="10" t="str">
        <f>THOA!C14</f>
        <v>Tấn</v>
      </c>
      <c r="D13" s="12"/>
    </row>
    <row r="14" spans="1:4" s="3" customFormat="1" ht="18.75">
      <c r="A14" s="5" t="s">
        <v>8</v>
      </c>
      <c r="B14" s="6" t="s">
        <v>10</v>
      </c>
      <c r="C14" s="10"/>
      <c r="D14" s="8"/>
    </row>
    <row r="15" spans="1:4" ht="18.75">
      <c r="A15" s="13">
        <v>1</v>
      </c>
      <c r="B15" s="9" t="s">
        <v>11</v>
      </c>
      <c r="C15" s="10" t="str">
        <f>THOA!C16</f>
        <v>%o</v>
      </c>
      <c r="D15" s="12">
        <v>0.25</v>
      </c>
    </row>
    <row r="16" spans="1:4" ht="18.75">
      <c r="A16" s="13">
        <v>2</v>
      </c>
      <c r="B16" s="9" t="s">
        <v>12</v>
      </c>
      <c r="C16" s="10" t="str">
        <f>THOA!C17</f>
        <v>Hộ</v>
      </c>
      <c r="D16" s="12">
        <v>230</v>
      </c>
    </row>
    <row r="17" spans="1:4" ht="19.5" thickBot="1">
      <c r="A17" s="14"/>
      <c r="B17" s="15"/>
      <c r="C17" s="16"/>
      <c r="D17" s="17"/>
    </row>
    <row r="20" spans="1:5" ht="18.75">
      <c r="A20" s="174"/>
      <c r="B20" s="175"/>
      <c r="C20" s="175"/>
      <c r="D20" s="176" t="s">
        <v>21</v>
      </c>
      <c r="E20" s="175"/>
    </row>
    <row r="21" spans="1:5" ht="18.75">
      <c r="A21" s="329" t="s">
        <v>34</v>
      </c>
      <c r="B21" s="329"/>
      <c r="C21" s="329"/>
      <c r="D21" s="329"/>
      <c r="E21" s="329"/>
    </row>
    <row r="22" spans="1:5" ht="18.75">
      <c r="A22" s="310" t="s">
        <v>366</v>
      </c>
      <c r="B22" s="311"/>
      <c r="C22" s="311"/>
      <c r="D22" s="311"/>
      <c r="E22" s="311"/>
    </row>
    <row r="23" spans="1:5" ht="18.75">
      <c r="A23" s="312" t="s">
        <v>38</v>
      </c>
      <c r="B23" s="312"/>
      <c r="C23" s="312"/>
      <c r="D23" s="312"/>
      <c r="E23" s="312"/>
    </row>
    <row r="24" spans="1:5" ht="18.75">
      <c r="A24" s="178"/>
      <c r="B24" s="178"/>
      <c r="C24" s="178"/>
      <c r="D24" s="313" t="s">
        <v>367</v>
      </c>
      <c r="E24" s="313"/>
    </row>
    <row r="25" spans="1:5" ht="19.5" thickBot="1">
      <c r="A25" s="177"/>
      <c r="B25" s="179"/>
      <c r="C25" s="180"/>
      <c r="D25" s="181"/>
      <c r="E25" s="182"/>
    </row>
    <row r="26" spans="1:5" ht="18.75">
      <c r="A26" s="314" t="s">
        <v>326</v>
      </c>
      <c r="B26" s="317" t="s">
        <v>327</v>
      </c>
      <c r="C26" s="320" t="s">
        <v>328</v>
      </c>
      <c r="D26" s="330" t="s">
        <v>329</v>
      </c>
      <c r="E26" s="326" t="s">
        <v>330</v>
      </c>
    </row>
    <row r="27" spans="1:5" ht="18.75">
      <c r="A27" s="315"/>
      <c r="B27" s="318"/>
      <c r="C27" s="321"/>
      <c r="D27" s="331"/>
      <c r="E27" s="327"/>
    </row>
    <row r="28" spans="1:5" ht="18.75">
      <c r="A28" s="316"/>
      <c r="B28" s="319"/>
      <c r="C28" s="322"/>
      <c r="D28" s="332"/>
      <c r="E28" s="328"/>
    </row>
    <row r="29" spans="1:5" ht="18.75">
      <c r="A29" s="159"/>
      <c r="B29" s="160" t="s">
        <v>331</v>
      </c>
      <c r="C29" s="161"/>
      <c r="D29" s="234"/>
      <c r="E29" s="192"/>
    </row>
    <row r="30" spans="1:5" ht="18.75">
      <c r="A30" s="163">
        <v>1</v>
      </c>
      <c r="B30" s="164" t="s">
        <v>463</v>
      </c>
      <c r="C30" s="165" t="s">
        <v>464</v>
      </c>
      <c r="D30" s="162">
        <v>1</v>
      </c>
      <c r="E30" s="192"/>
    </row>
    <row r="31" spans="1:5" ht="18.75">
      <c r="A31" s="163">
        <f>1+A30</f>
        <v>2</v>
      </c>
      <c r="B31" s="164" t="s">
        <v>465</v>
      </c>
      <c r="C31" s="165" t="s">
        <v>377</v>
      </c>
      <c r="D31" s="162">
        <v>5</v>
      </c>
      <c r="E31" s="198"/>
    </row>
    <row r="32" spans="1:5" ht="18.75">
      <c r="A32" s="163">
        <f>1+A31</f>
        <v>3</v>
      </c>
      <c r="B32" s="164" t="s">
        <v>466</v>
      </c>
      <c r="C32" s="165" t="s">
        <v>377</v>
      </c>
      <c r="D32" s="162">
        <v>8</v>
      </c>
      <c r="E32" s="198"/>
    </row>
    <row r="33" spans="1:5" ht="18.75">
      <c r="A33" s="163">
        <f>1+A32</f>
        <v>4</v>
      </c>
      <c r="B33" s="164" t="s">
        <v>467</v>
      </c>
      <c r="C33" s="172" t="s">
        <v>344</v>
      </c>
      <c r="D33" s="162">
        <v>0.5</v>
      </c>
      <c r="E33" s="192"/>
    </row>
    <row r="34" spans="1:5" ht="18.75">
      <c r="A34" s="163">
        <f>1+A33</f>
        <v>5</v>
      </c>
      <c r="B34" s="164" t="s">
        <v>447</v>
      </c>
      <c r="C34" s="172" t="s">
        <v>344</v>
      </c>
      <c r="D34" s="162">
        <v>3</v>
      </c>
      <c r="E34" s="224"/>
    </row>
    <row r="35" spans="1:5" ht="18.75">
      <c r="A35" s="163">
        <f>1+A34</f>
        <v>6</v>
      </c>
      <c r="B35" s="164" t="s">
        <v>448</v>
      </c>
      <c r="C35" s="172" t="s">
        <v>344</v>
      </c>
      <c r="D35" s="162">
        <v>2</v>
      </c>
      <c r="E35" s="224"/>
    </row>
    <row r="36" spans="1:5" ht="18.75">
      <c r="A36" s="163">
        <f>1+A35</f>
        <v>7</v>
      </c>
      <c r="B36" s="164" t="s">
        <v>373</v>
      </c>
      <c r="C36" s="165"/>
      <c r="D36" s="162"/>
      <c r="E36" s="201"/>
    </row>
    <row r="37" spans="1:5" ht="18.75">
      <c r="A37" s="163">
        <f>1+A36</f>
        <v>8</v>
      </c>
      <c r="B37" s="164" t="s">
        <v>374</v>
      </c>
      <c r="C37" s="165"/>
      <c r="D37" s="162"/>
      <c r="E37" s="201"/>
    </row>
    <row r="38" spans="1:5" ht="18.75">
      <c r="A38" s="163">
        <f>1+A37</f>
        <v>9</v>
      </c>
      <c r="B38" s="164" t="s">
        <v>468</v>
      </c>
      <c r="C38" s="165" t="s">
        <v>334</v>
      </c>
      <c r="D38" s="166">
        <v>7</v>
      </c>
      <c r="E38" s="221"/>
    </row>
    <row r="39" spans="1:5" ht="18.75">
      <c r="A39" s="163"/>
      <c r="B39" s="160" t="s">
        <v>400</v>
      </c>
      <c r="C39" s="165"/>
      <c r="D39" s="166">
        <v>0</v>
      </c>
      <c r="E39" s="221"/>
    </row>
    <row r="40" spans="1:5" ht="18.75">
      <c r="A40" s="220">
        <v>1</v>
      </c>
      <c r="B40" s="164" t="s">
        <v>469</v>
      </c>
      <c r="C40" s="235" t="s">
        <v>464</v>
      </c>
      <c r="D40" s="166">
        <v>3</v>
      </c>
      <c r="E40" s="221"/>
    </row>
    <row r="41" spans="1:5" ht="48">
      <c r="A41" s="199"/>
      <c r="B41" s="200" t="s">
        <v>383</v>
      </c>
      <c r="C41" s="165"/>
      <c r="D41" s="162"/>
      <c r="E41" s="201" t="s">
        <v>470</v>
      </c>
    </row>
    <row r="42" spans="1:5" ht="51.75" thickBot="1">
      <c r="A42" s="202"/>
      <c r="B42" s="173" t="s">
        <v>365</v>
      </c>
      <c r="C42" s="203"/>
      <c r="D42" s="204">
        <v>6</v>
      </c>
      <c r="E42" s="205" t="s">
        <v>470</v>
      </c>
    </row>
    <row r="45" spans="1:5" ht="18.75">
      <c r="A45" s="183"/>
      <c r="B45" s="183"/>
      <c r="C45" s="183"/>
      <c r="D45" s="309" t="s">
        <v>21</v>
      </c>
      <c r="E45" s="309"/>
    </row>
    <row r="46" spans="1:5" ht="18.75">
      <c r="A46" s="183"/>
      <c r="B46" s="183"/>
      <c r="C46" s="183"/>
      <c r="D46" s="183"/>
      <c r="E46" s="183"/>
    </row>
    <row r="47" spans="1:5" ht="18.75">
      <c r="A47" s="279" t="s">
        <v>34</v>
      </c>
      <c r="B47" s="279"/>
      <c r="C47" s="279"/>
      <c r="D47" s="279"/>
      <c r="E47" s="279"/>
    </row>
    <row r="48" spans="1:5" ht="18.75">
      <c r="A48" s="280" t="s">
        <v>385</v>
      </c>
      <c r="B48" s="280"/>
      <c r="C48" s="280"/>
      <c r="D48" s="280"/>
      <c r="E48" s="280"/>
    </row>
    <row r="49" spans="1:5" ht="18.75">
      <c r="A49" s="281" t="s">
        <v>38</v>
      </c>
      <c r="B49" s="281"/>
      <c r="C49" s="281"/>
      <c r="D49" s="281"/>
      <c r="E49" s="281"/>
    </row>
    <row r="50" spans="1:5" ht="18.75">
      <c r="A50" s="34"/>
      <c r="B50" s="35"/>
      <c r="C50" s="36"/>
      <c r="D50" s="32"/>
      <c r="E50" s="32"/>
    </row>
    <row r="51" spans="1:5" ht="19.5" thickBot="1">
      <c r="A51" s="37"/>
      <c r="B51" s="38"/>
      <c r="C51" s="39"/>
      <c r="D51" s="32"/>
      <c r="E51" s="40" t="s">
        <v>39</v>
      </c>
    </row>
    <row r="52" spans="1:5" ht="19.5" thickBot="1">
      <c r="A52" s="282" t="s">
        <v>2</v>
      </c>
      <c r="B52" s="284" t="s">
        <v>40</v>
      </c>
      <c r="C52" s="286" t="s">
        <v>33</v>
      </c>
      <c r="D52" s="287"/>
      <c r="E52" s="288" t="s">
        <v>330</v>
      </c>
    </row>
    <row r="53" spans="1:5" ht="29.25" thickBot="1">
      <c r="A53" s="283"/>
      <c r="B53" s="285"/>
      <c r="C53" s="42" t="s">
        <v>42</v>
      </c>
      <c r="D53" s="43" t="s">
        <v>43</v>
      </c>
      <c r="E53" s="289"/>
    </row>
    <row r="54" spans="1:5" ht="19.5" thickBot="1">
      <c r="A54" s="45">
        <v>1</v>
      </c>
      <c r="B54" s="46">
        <v>2</v>
      </c>
      <c r="C54" s="46">
        <v>3</v>
      </c>
      <c r="D54" s="46">
        <v>4</v>
      </c>
      <c r="E54" s="46">
        <v>5</v>
      </c>
    </row>
    <row r="55" spans="1:5" ht="18.75">
      <c r="A55" s="184"/>
      <c r="B55" s="185" t="s">
        <v>369</v>
      </c>
      <c r="C55" s="206">
        <f>C56+C59+C63+C66+C68</f>
        <v>8890</v>
      </c>
      <c r="D55" s="206">
        <f>D56+D59+D63+D66+D68</f>
        <v>1200</v>
      </c>
      <c r="E55" s="184"/>
    </row>
    <row r="56" spans="1:5" ht="18.75">
      <c r="A56" s="190">
        <v>1</v>
      </c>
      <c r="B56" s="207" t="s">
        <v>386</v>
      </c>
      <c r="C56" s="186">
        <f>C57+C58</f>
        <v>15</v>
      </c>
      <c r="D56" s="187"/>
      <c r="E56" s="187"/>
    </row>
    <row r="57" spans="1:5" ht="18.75">
      <c r="A57" s="188" t="s">
        <v>47</v>
      </c>
      <c r="B57" s="189" t="s">
        <v>60</v>
      </c>
      <c r="C57" s="187">
        <v>10</v>
      </c>
      <c r="D57" s="187"/>
      <c r="E57" s="187"/>
    </row>
    <row r="58" spans="1:5" ht="18.75">
      <c r="A58" s="188" t="s">
        <v>54</v>
      </c>
      <c r="B58" s="189" t="s">
        <v>85</v>
      </c>
      <c r="C58" s="187">
        <v>5</v>
      </c>
      <c r="D58" s="187"/>
      <c r="E58" s="187"/>
    </row>
    <row r="59" spans="1:5" ht="34.5">
      <c r="A59" s="190">
        <v>2</v>
      </c>
      <c r="B59" s="207" t="s">
        <v>387</v>
      </c>
      <c r="C59" s="208">
        <f>C60+C61+C62</f>
        <v>1200</v>
      </c>
      <c r="D59" s="208">
        <f>D60+D61+D62</f>
        <v>1200</v>
      </c>
      <c r="E59" s="187"/>
    </row>
    <row r="60" spans="1:5" ht="18.75">
      <c r="A60" s="188" t="s">
        <v>87</v>
      </c>
      <c r="B60" s="100" t="s">
        <v>471</v>
      </c>
      <c r="C60" s="87">
        <v>400</v>
      </c>
      <c r="D60" s="87">
        <v>400</v>
      </c>
      <c r="E60" s="187"/>
    </row>
    <row r="61" spans="1:5" ht="18.75">
      <c r="A61" s="188" t="s">
        <v>90</v>
      </c>
      <c r="B61" s="100" t="s">
        <v>472</v>
      </c>
      <c r="C61" s="87">
        <v>400</v>
      </c>
      <c r="D61" s="87">
        <v>400</v>
      </c>
      <c r="E61" s="187"/>
    </row>
    <row r="62" spans="1:5" ht="18.75">
      <c r="A62" s="188" t="s">
        <v>92</v>
      </c>
      <c r="B62" s="100" t="s">
        <v>473</v>
      </c>
      <c r="C62" s="87">
        <v>400</v>
      </c>
      <c r="D62" s="87">
        <v>400</v>
      </c>
      <c r="E62" s="187"/>
    </row>
    <row r="63" spans="1:5" ht="18.75">
      <c r="A63" s="190">
        <v>3</v>
      </c>
      <c r="B63" s="232" t="s">
        <v>460</v>
      </c>
      <c r="C63" s="233">
        <f>C64</f>
        <v>500</v>
      </c>
      <c r="D63" s="87"/>
      <c r="E63" s="187"/>
    </row>
    <row r="64" spans="1:5" ht="18.75">
      <c r="A64" s="188" t="s">
        <v>101</v>
      </c>
      <c r="B64" s="100" t="s">
        <v>236</v>
      </c>
      <c r="C64" s="87">
        <f>C65</f>
        <v>500</v>
      </c>
      <c r="D64" s="87"/>
      <c r="E64" s="187"/>
    </row>
    <row r="65" spans="1:5" ht="18.75">
      <c r="A65" s="188"/>
      <c r="B65" s="100" t="s">
        <v>240</v>
      </c>
      <c r="C65" s="87">
        <v>500</v>
      </c>
      <c r="D65" s="87"/>
      <c r="E65" s="187"/>
    </row>
    <row r="66" spans="1:5" ht="18.75">
      <c r="A66" s="190">
        <v>4</v>
      </c>
      <c r="B66" s="207" t="s">
        <v>370</v>
      </c>
      <c r="C66" s="186">
        <f>C67</f>
        <v>2</v>
      </c>
      <c r="D66" s="187"/>
      <c r="E66" s="187"/>
    </row>
    <row r="67" spans="1:5" ht="18.75">
      <c r="A67" s="188"/>
      <c r="B67" s="189" t="s">
        <v>85</v>
      </c>
      <c r="C67" s="187">
        <v>2</v>
      </c>
      <c r="D67" s="187"/>
      <c r="E67" s="187"/>
    </row>
    <row r="68" spans="1:5" ht="18.75">
      <c r="A68" s="190">
        <v>5</v>
      </c>
      <c r="B68" s="207" t="s">
        <v>285</v>
      </c>
      <c r="C68" s="208">
        <f>C69+C70+C71+C72</f>
        <v>7173</v>
      </c>
      <c r="D68" s="187"/>
      <c r="E68" s="187"/>
    </row>
    <row r="69" spans="1:5" ht="18.75">
      <c r="A69" s="188" t="s">
        <v>411</v>
      </c>
      <c r="B69" s="189" t="s">
        <v>391</v>
      </c>
      <c r="C69" s="209">
        <v>5100</v>
      </c>
      <c r="D69" s="187"/>
      <c r="E69" s="187"/>
    </row>
    <row r="70" spans="1:5" ht="18.75">
      <c r="A70" s="188" t="s">
        <v>412</v>
      </c>
      <c r="B70" s="189" t="s">
        <v>392</v>
      </c>
      <c r="C70" s="209">
        <v>1540</v>
      </c>
      <c r="D70" s="187"/>
      <c r="E70" s="187"/>
    </row>
    <row r="71" spans="1:5" ht="18.75">
      <c r="A71" s="188" t="s">
        <v>413</v>
      </c>
      <c r="B71" s="189" t="s">
        <v>393</v>
      </c>
      <c r="C71" s="187">
        <v>225</v>
      </c>
      <c r="D71" s="187"/>
      <c r="E71" s="187"/>
    </row>
    <row r="72" spans="1:5" ht="18.75">
      <c r="A72" s="188" t="s">
        <v>414</v>
      </c>
      <c r="B72" s="189" t="s">
        <v>394</v>
      </c>
      <c r="C72" s="187">
        <v>308</v>
      </c>
      <c r="D72" s="187"/>
      <c r="E72" s="187"/>
    </row>
    <row r="73" spans="1:5" ht="18.75">
      <c r="A73" s="188"/>
      <c r="B73" s="187"/>
      <c r="C73" s="187"/>
      <c r="D73" s="187"/>
      <c r="E73" s="187"/>
    </row>
    <row r="74" spans="1:5" ht="19.5" thickBot="1">
      <c r="A74" s="191"/>
      <c r="B74" s="191"/>
      <c r="C74" s="191"/>
      <c r="D74" s="191"/>
      <c r="E74" s="191"/>
    </row>
  </sheetData>
  <mergeCells count="20">
    <mergeCell ref="A3:D3"/>
    <mergeCell ref="A4:D4"/>
    <mergeCell ref="A5:D5"/>
    <mergeCell ref="A21:E21"/>
    <mergeCell ref="A22:E22"/>
    <mergeCell ref="A23:E23"/>
    <mergeCell ref="D24:E24"/>
    <mergeCell ref="A26:A28"/>
    <mergeCell ref="B26:B28"/>
    <mergeCell ref="C26:C28"/>
    <mergeCell ref="D26:D28"/>
    <mergeCell ref="E26:E28"/>
    <mergeCell ref="D45:E45"/>
    <mergeCell ref="A47:E47"/>
    <mergeCell ref="A48:E48"/>
    <mergeCell ref="A49:E49"/>
    <mergeCell ref="A52:A53"/>
    <mergeCell ref="B52:B53"/>
    <mergeCell ref="C52:D52"/>
    <mergeCell ref="E52:E53"/>
  </mergeCells>
  <printOptions horizontalCentered="1"/>
  <pageMargins left="1" right="0.2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NL</dc:creator>
  <cp:keywords/>
  <dc:description/>
  <cp:lastModifiedBy>Huu</cp:lastModifiedBy>
  <cp:lastPrinted>2008-12-11T02:34:03Z</cp:lastPrinted>
  <dcterms:created xsi:type="dcterms:W3CDTF">2003-12-10T15:53:38Z</dcterms:created>
  <dcterms:modified xsi:type="dcterms:W3CDTF">2010-03-12T02:45:45Z</dcterms:modified>
  <cp:category/>
  <cp:version/>
  <cp:contentType/>
  <cp:contentStatus/>
</cp:coreProperties>
</file>